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5" windowWidth="9465" windowHeight="10410" firstSheet="4" activeTab="4"/>
  </bookViews>
  <sheets>
    <sheet name="Appendix A" sheetId="1" state="hidden" r:id="rId1"/>
    <sheet name="Parishes - Bands" sheetId="2" state="hidden" r:id="rId2"/>
    <sheet name="Appendix B" sheetId="3" state="hidden" r:id="rId3"/>
    <sheet name="Appendix C" sheetId="4" state="hidden" r:id="rId4"/>
    <sheet name="Appendix D" sheetId="5" r:id="rId5"/>
  </sheets>
  <definedNames>
    <definedName name="_xlnm._FilterDatabase" localSheetId="4" hidden="1">'Appendix D'!$A$4:$I$70</definedName>
    <definedName name="_xlnm.Print_Area" localSheetId="0">'Appendix A'!$A$1:$F$74</definedName>
    <definedName name="_xlnm.Print_Area" localSheetId="2">'Appendix B'!$A$1:$I$77</definedName>
    <definedName name="_xlnm.Print_Area" localSheetId="3">'Appendix C'!$1:$9</definedName>
    <definedName name="_xlnm.Print_Titles" localSheetId="0">'Appendix A'!$1:$5</definedName>
    <definedName name="_xlnm.Print_Titles" localSheetId="2">'Appendix B'!$1:$5</definedName>
    <definedName name="_xlnm.Print_Titles" localSheetId="4">'Appendix D'!$1:$5</definedName>
  </definedNames>
  <calcPr fullCalcOnLoad="1"/>
</workbook>
</file>

<file path=xl/sharedStrings.xml><?xml version="1.0" encoding="utf-8"?>
<sst xmlns="http://schemas.openxmlformats.org/spreadsheetml/2006/main" count="435" uniqueCount="105">
  <si>
    <t>COUNCIL TAX LOCAL COUNCIL AND DISTRICT COUNCIL CHARGES - BAND D</t>
  </si>
  <si>
    <t>COUNCIL TAX LOCAL COUNCIL AND DISTRICT COUNCIL CHARGES - ALL BANDS</t>
  </si>
  <si>
    <t>PARISH/WARD NAME</t>
  </si>
  <si>
    <t>BAND A</t>
  </si>
  <si>
    <t>BAND B</t>
  </si>
  <si>
    <t>BAND D</t>
  </si>
  <si>
    <t>BAND E</t>
  </si>
  <si>
    <t>BAND F</t>
  </si>
  <si>
    <t>BAND G</t>
  </si>
  <si>
    <t>BAND H</t>
  </si>
  <si>
    <t>BAND C</t>
  </si>
  <si>
    <t>£</t>
  </si>
  <si>
    <t>Airton</t>
  </si>
  <si>
    <t>Appletreewick</t>
  </si>
  <si>
    <t>Arncliffe</t>
  </si>
  <si>
    <t>Austwick</t>
  </si>
  <si>
    <t>Bank Newton</t>
  </si>
  <si>
    <t>Barden</t>
  </si>
  <si>
    <t>Beamsley</t>
  </si>
  <si>
    <t>Bentham</t>
  </si>
  <si>
    <t>Bolton Abbey</t>
  </si>
  <si>
    <t>Bradleys Both</t>
  </si>
  <si>
    <t>Broughton</t>
  </si>
  <si>
    <t>Buckden</t>
  </si>
  <si>
    <t>Burnsall</t>
  </si>
  <si>
    <t>Burton in Lonsdale</t>
  </si>
  <si>
    <t>Calton</t>
  </si>
  <si>
    <t>Carleton in Craven</t>
  </si>
  <si>
    <t>Clapham</t>
  </si>
  <si>
    <t>Coniston Cold</t>
  </si>
  <si>
    <t>Conistone w Kilnsey</t>
  </si>
  <si>
    <t>Cononley</t>
  </si>
  <si>
    <t>Cowling</t>
  </si>
  <si>
    <t>Cracoe</t>
  </si>
  <si>
    <t>Draughton</t>
  </si>
  <si>
    <t>Elslack</t>
  </si>
  <si>
    <t>Embsay w Eastby</t>
  </si>
  <si>
    <t>Eshton</t>
  </si>
  <si>
    <t>Farnhill</t>
  </si>
  <si>
    <t>Flasby w Winterburn</t>
  </si>
  <si>
    <t>Gargrave</t>
  </si>
  <si>
    <t>Giggleswick</t>
  </si>
  <si>
    <t>Glusburn</t>
  </si>
  <si>
    <t>Grassington</t>
  </si>
  <si>
    <t>Halton East</t>
  </si>
  <si>
    <t>Halton Gill</t>
  </si>
  <si>
    <t>Hartlington</t>
  </si>
  <si>
    <t>Hawkswick</t>
  </si>
  <si>
    <t>Hazlewood w Storiths</t>
  </si>
  <si>
    <t>Hebden</t>
  </si>
  <si>
    <t>Horton in Ribblesdale</t>
  </si>
  <si>
    <t>Ingleton</t>
  </si>
  <si>
    <t>Kettlewell w Starbotton</t>
  </si>
  <si>
    <t>Kildwick</t>
  </si>
  <si>
    <t>Langcliffe</t>
  </si>
  <si>
    <t>Lawkland</t>
  </si>
  <si>
    <t>Linton</t>
  </si>
  <si>
    <t>Litton</t>
  </si>
  <si>
    <t>Long Preston</t>
  </si>
  <si>
    <t>Lothersdale</t>
  </si>
  <si>
    <t>Martons Both</t>
  </si>
  <si>
    <t>Otterburn</t>
  </si>
  <si>
    <t>Ribble Banks</t>
  </si>
  <si>
    <t>Rylstone</t>
  </si>
  <si>
    <t>Scosthrop</t>
  </si>
  <si>
    <t>Settle</t>
  </si>
  <si>
    <t>Skipton</t>
  </si>
  <si>
    <t>Stainforth</t>
  </si>
  <si>
    <t>Stirton w Thorlby</t>
  </si>
  <si>
    <t>Sutton in Craven</t>
  </si>
  <si>
    <t>Thornton in Craven</t>
  </si>
  <si>
    <t>Thornton in Lonsdale</t>
  </si>
  <si>
    <t>Thorpe</t>
  </si>
  <si>
    <t>Threshfield</t>
  </si>
  <si>
    <t>Kirkby Malhamdale</t>
  </si>
  <si>
    <t xml:space="preserve"> Hellifield</t>
  </si>
  <si>
    <t xml:space="preserve"> </t>
  </si>
  <si>
    <t>North Yorkshire County Council</t>
  </si>
  <si>
    <t>North Yorkshire Fire &amp; Rescue Authority</t>
  </si>
  <si>
    <t>COUNCIL TAX LOCAL COUNCIL, DISTRICT COUNCIL, COUNTY COUNCIL AND POLICE AND FIRE AUTHORITY CHARGES - ALL BANDS</t>
  </si>
  <si>
    <t>AUTHORITY</t>
  </si>
  <si>
    <t>MAJOR PRECEPTING AUTHORITIES  COUNCIL TAX CHARGES - ALL BANDS</t>
  </si>
  <si>
    <t>Hellifield</t>
  </si>
  <si>
    <t>Craven District Council</t>
  </si>
  <si>
    <t>------------------------------------------- Adjustments ------------------------------------------</t>
  </si>
  <si>
    <t>------------------------------------- Adjusted values -----------------------------------------</t>
  </si>
  <si>
    <t>Parish</t>
  </si>
  <si>
    <t>Hetton-cum-Bordley</t>
  </si>
  <si>
    <t>Clapham-cum-Newby</t>
  </si>
  <si>
    <t>Police and Crime Commissioner North Yorkshire</t>
  </si>
  <si>
    <t>Total</t>
  </si>
  <si>
    <t>(1)</t>
  </si>
  <si>
    <t xml:space="preserve">LOCAL COUNCIL PRECEPT </t>
  </si>
  <si>
    <t>(2)</t>
  </si>
  <si>
    <t xml:space="preserve">LOCAL COUNCIL TAXBASE    </t>
  </si>
  <si>
    <t xml:space="preserve">LOCAL COUNCIL CHARGE   </t>
  </si>
  <si>
    <t xml:space="preserve">C.D.C. CHARGE    </t>
  </si>
  <si>
    <t xml:space="preserve">COMBINED CHARGE    </t>
  </si>
  <si>
    <t xml:space="preserve">     '(3)</t>
  </si>
  <si>
    <t>(4)</t>
  </si>
  <si>
    <t>(5)</t>
  </si>
  <si>
    <t>Total Precepts</t>
  </si>
  <si>
    <t>Tax Base</t>
  </si>
  <si>
    <t>2017/18</t>
  </si>
  <si>
    <t>x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</si>
</sst>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#,##0.00;[Red]#,##0.00"/>
    <numFmt numFmtId="167" formatCode="#,##0.0"/>
    <numFmt numFmtId="168" formatCode="0.00_ ;[Red]\-0.00\ "/>
    <numFmt numFmtId="169" formatCode="0.000"/>
    <numFmt numFmtId="170" formatCode="0.0000"/>
    <numFmt numFmtId="171" formatCode="0.00000"/>
    <numFmt numFmtId="172" formatCode="&quot;£&quot;#,##0.00"/>
    <numFmt numFmtId="173" formatCode="0.00;[Red]0.00"/>
    <numFmt numFmtId="174" formatCode="0.000%"/>
    <numFmt numFmtId="175" formatCode="_-* #,##0_-;\-* #,##0_-;_-* &quot;-&quot;??_-;_-@_-"/>
    <numFmt numFmtId="176" formatCode="_-* #,##0.00_-;\(#,##0.00\);_-* &quot;-&quot;??_-;_-@_-"/>
    <numFmt numFmtId="177" formatCode="_-* #,##0_-;\(#,##0\);_-* &quot;-&quot;??_-;_-@_-"/>
  </numFmts>
  <fonts count="52">
    <font>
      <sz val="12"/>
      <name val="Arial MT"/>
      <family val="0"/>
    </font>
    <font>
      <sz val="12"/>
      <color indexed="12"/>
      <name val="Arial MT"/>
      <family val="0"/>
    </font>
    <font>
      <b/>
      <u val="single"/>
      <sz val="12"/>
      <color indexed="12"/>
      <name val="Arial MT"/>
      <family val="0"/>
    </font>
    <font>
      <b/>
      <sz val="12"/>
      <color indexed="12"/>
      <name val="Arial MT"/>
      <family val="0"/>
    </font>
    <font>
      <b/>
      <u val="single"/>
      <sz val="12"/>
      <color indexed="8"/>
      <name val="Arial MT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b/>
      <u val="single"/>
      <sz val="12"/>
      <name val="Arial MT"/>
      <family val="0"/>
    </font>
    <font>
      <b/>
      <sz val="12"/>
      <name val="Arial MT"/>
      <family val="0"/>
    </font>
    <font>
      <sz val="12"/>
      <color indexed="48"/>
      <name val="Arial MT"/>
      <family val="0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0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9" fontId="7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166" fontId="1" fillId="0" borderId="0" xfId="0" applyNumberFormat="1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166" fontId="1" fillId="0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 locked="0"/>
    </xf>
    <xf numFmtId="175" fontId="11" fillId="0" borderId="0" xfId="42" applyNumberFormat="1" applyFont="1" applyFill="1" applyBorder="1" applyAlignment="1">
      <alignment/>
    </xf>
    <xf numFmtId="4" fontId="8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75" fontId="11" fillId="0" borderId="0" xfId="42" applyNumberFormat="1" applyFont="1" applyFill="1" applyBorder="1" applyAlignment="1">
      <alignment/>
    </xf>
    <xf numFmtId="0" fontId="0" fillId="2" borderId="0" xfId="0" applyNumberFormat="1" applyFill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9" fontId="8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9" fontId="6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ill="1" applyBorder="1" applyAlignment="1">
      <alignment/>
    </xf>
    <xf numFmtId="170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168" fontId="7" fillId="0" borderId="0" xfId="0" applyNumberFormat="1" applyFont="1" applyFill="1" applyAlignment="1" applyProtection="1">
      <alignment horizontal="right"/>
      <protection/>
    </xf>
    <xf numFmtId="168" fontId="0" fillId="0" borderId="0" xfId="0" applyNumberFormat="1" applyFont="1" applyFill="1" applyAlignment="1" applyProtection="1">
      <alignment/>
      <protection/>
    </xf>
    <xf numFmtId="168" fontId="8" fillId="0" borderId="0" xfId="0" applyNumberFormat="1" applyFon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8" fontId="0" fillId="34" borderId="0" xfId="0" applyNumberFormat="1" applyFon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167" fontId="0" fillId="0" borderId="0" xfId="0" applyNumberFormat="1" applyFill="1" applyBorder="1" applyAlignment="1">
      <alignment/>
    </xf>
    <xf numFmtId="177" fontId="10" fillId="0" borderId="0" xfId="42" applyNumberFormat="1" applyFont="1" applyFill="1" applyBorder="1" applyAlignment="1" quotePrefix="1">
      <alignment horizontal="right"/>
    </xf>
    <xf numFmtId="176" fontId="14" fillId="0" borderId="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NumberFormat="1" applyFont="1" applyFill="1" applyAlignment="1" applyProtection="1">
      <alignment horizontal="center" wrapText="1"/>
      <protection/>
    </xf>
    <xf numFmtId="4" fontId="7" fillId="0" borderId="0" xfId="0" applyNumberFormat="1" applyFont="1" applyFill="1" applyAlignment="1" applyProtection="1">
      <alignment horizontal="center" wrapText="1"/>
      <protection/>
    </xf>
    <xf numFmtId="4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center" wrapText="1"/>
    </xf>
    <xf numFmtId="4" fontId="14" fillId="0" borderId="0" xfId="0" applyNumberFormat="1" applyFont="1" applyFill="1" applyBorder="1" applyAlignment="1" quotePrefix="1">
      <alignment horizontal="center" wrapText="1"/>
    </xf>
    <xf numFmtId="0" fontId="0" fillId="0" borderId="0" xfId="0" applyNumberFormat="1" applyFill="1" applyAlignment="1" applyProtection="1">
      <alignment horizontal="center" wrapText="1"/>
      <protection/>
    </xf>
    <xf numFmtId="9" fontId="7" fillId="35" borderId="0" xfId="0" applyNumberFormat="1" applyFont="1" applyFill="1" applyAlignment="1" applyProtection="1">
      <alignment horizontal="right"/>
      <protection/>
    </xf>
    <xf numFmtId="0" fontId="8" fillId="35" borderId="0" xfId="0" applyNumberFormat="1" applyFont="1" applyFill="1" applyAlignment="1" applyProtection="1">
      <alignment horizontal="center"/>
      <protection/>
    </xf>
    <xf numFmtId="164" fontId="8" fillId="3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Alignment="1" applyProtection="1">
      <alignment horizontal="right"/>
      <protection/>
    </xf>
    <xf numFmtId="168" fontId="0" fillId="34" borderId="0" xfId="0" applyNumberFormat="1" applyFon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/>
    </xf>
    <xf numFmtId="0" fontId="51" fillId="0" borderId="0" xfId="0" applyNumberFormat="1" applyFont="1" applyFill="1" applyAlignment="1" applyProtection="1">
      <alignment/>
      <protection/>
    </xf>
    <xf numFmtId="2" fontId="51" fillId="0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 quotePrefix="1">
      <alignment horizontal="center" wrapText="1"/>
      <protection/>
    </xf>
    <xf numFmtId="4" fontId="7" fillId="0" borderId="0" xfId="0" applyNumberFormat="1" applyFont="1" applyFill="1" applyBorder="1" applyAlignment="1" applyProtection="1" quotePrefix="1">
      <alignment horizontal="center" wrapText="1"/>
      <protection/>
    </xf>
    <xf numFmtId="0" fontId="4" fillId="0" borderId="0" xfId="0" applyNumberFormat="1" applyFont="1" applyFill="1" applyAlignment="1" applyProtection="1" quotePrefix="1">
      <alignment horizontal="center" wrapText="1"/>
      <protection/>
    </xf>
    <xf numFmtId="2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>
      <alignment/>
    </xf>
    <xf numFmtId="9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9" fontId="7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right"/>
      <protection/>
    </xf>
    <xf numFmtId="168" fontId="0" fillId="0" borderId="0" xfId="0" applyNumberFormat="1" applyFont="1" applyFill="1" applyAlignment="1" applyProtection="1" quotePrefix="1">
      <alignment horizontal="center"/>
      <protection/>
    </xf>
    <xf numFmtId="168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 applyProtection="1" quotePrefix="1">
      <alignment horizontal="center"/>
      <protection/>
    </xf>
    <xf numFmtId="0" fontId="0" fillId="2" borderId="0" xfId="0" applyNumberFormat="1" applyFont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J155"/>
  <sheetViews>
    <sheetView zoomScale="75" zoomScaleNormal="75" zoomScaleSheetLayoutView="50" workbookViewId="0" topLeftCell="A37">
      <selection activeCell="H61" sqref="H61"/>
    </sheetView>
  </sheetViews>
  <sheetFormatPr defaultColWidth="8.88671875" defaultRowHeight="15"/>
  <cols>
    <col min="1" max="1" width="22.4453125" style="4" customWidth="1"/>
    <col min="2" max="2" width="14.99609375" style="28" customWidth="1"/>
    <col min="3" max="3" width="14.99609375" style="50" customWidth="1"/>
    <col min="4" max="6" width="14.99609375" style="4" customWidth="1"/>
    <col min="7" max="7" width="12.6640625" style="5" customWidth="1"/>
    <col min="8" max="8" width="8.88671875" style="5" customWidth="1"/>
    <col min="9" max="9" width="11.5546875" style="5" customWidth="1"/>
    <col min="10" max="16384" width="8.88671875" style="5" customWidth="1"/>
  </cols>
  <sheetData>
    <row r="1" spans="1:6" ht="15.75">
      <c r="A1" s="2"/>
      <c r="F1" s="4" t="s">
        <v>76</v>
      </c>
    </row>
    <row r="2" spans="1:6" ht="15.75">
      <c r="A2" s="1" t="s">
        <v>0</v>
      </c>
      <c r="B2" s="29"/>
      <c r="C2" s="51"/>
      <c r="F2" s="1" t="s">
        <v>103</v>
      </c>
    </row>
    <row r="3" spans="1:6" ht="15.75">
      <c r="A3" s="2"/>
      <c r="B3" s="30"/>
      <c r="C3" s="52"/>
      <c r="D3" s="6"/>
      <c r="E3" s="6"/>
      <c r="F3" s="6"/>
    </row>
    <row r="4" spans="1:10" s="96" customFormat="1" ht="60.75" customHeight="1">
      <c r="A4" s="90" t="s">
        <v>2</v>
      </c>
      <c r="B4" s="91" t="s">
        <v>92</v>
      </c>
      <c r="C4" s="92" t="s">
        <v>94</v>
      </c>
      <c r="D4" s="90" t="s">
        <v>95</v>
      </c>
      <c r="E4" s="90" t="s">
        <v>96</v>
      </c>
      <c r="F4" s="90" t="s">
        <v>97</v>
      </c>
      <c r="G4" s="95"/>
      <c r="H4" s="94"/>
      <c r="I4" s="94"/>
      <c r="J4" s="93"/>
    </row>
    <row r="5" spans="1:10" ht="15.75">
      <c r="A5" s="1"/>
      <c r="B5" s="112" t="s">
        <v>91</v>
      </c>
      <c r="C5" s="113" t="s">
        <v>93</v>
      </c>
      <c r="D5" s="90" t="s">
        <v>98</v>
      </c>
      <c r="E5" s="114" t="s">
        <v>99</v>
      </c>
      <c r="F5" s="114" t="s">
        <v>100</v>
      </c>
      <c r="G5" s="84"/>
      <c r="H5" s="84"/>
      <c r="I5" s="85"/>
      <c r="J5" s="78"/>
    </row>
    <row r="6" spans="1:10" ht="15.75">
      <c r="A6" s="1"/>
      <c r="B6" s="30" t="s">
        <v>11</v>
      </c>
      <c r="C6" s="30"/>
      <c r="D6" s="6" t="s">
        <v>11</v>
      </c>
      <c r="E6" s="6" t="s">
        <v>11</v>
      </c>
      <c r="F6" s="6" t="s">
        <v>11</v>
      </c>
      <c r="G6" s="84"/>
      <c r="H6" s="84"/>
      <c r="I6" s="85"/>
      <c r="J6" s="78"/>
    </row>
    <row r="7" spans="1:10" ht="21.75" customHeight="1">
      <c r="A7" s="32" t="s">
        <v>12</v>
      </c>
      <c r="B7" s="123">
        <v>0</v>
      </c>
      <c r="C7" s="81">
        <v>94.87</v>
      </c>
      <c r="D7" s="115">
        <f>B7/C7</f>
        <v>0</v>
      </c>
      <c r="E7" s="64">
        <v>162.21</v>
      </c>
      <c r="F7" s="64">
        <f aca="true" t="shared" si="0" ref="F7:F67">ROUND(+D7+E7,2)</f>
        <v>162.21</v>
      </c>
      <c r="G7" s="81"/>
      <c r="H7" s="83"/>
      <c r="I7" s="86"/>
      <c r="J7" s="78"/>
    </row>
    <row r="8" spans="1:10" ht="21.75" customHeight="1">
      <c r="A8" s="32" t="s">
        <v>13</v>
      </c>
      <c r="B8" s="123">
        <v>0</v>
      </c>
      <c r="C8" s="79">
        <v>104.2</v>
      </c>
      <c r="D8" s="115">
        <f aca="true" t="shared" si="1" ref="D8:D68">B8/C8</f>
        <v>0</v>
      </c>
      <c r="E8" s="64">
        <v>162.21</v>
      </c>
      <c r="F8" s="64">
        <f t="shared" si="0"/>
        <v>162.21</v>
      </c>
      <c r="G8" s="79"/>
      <c r="H8" s="87"/>
      <c r="I8" s="55"/>
      <c r="J8" s="78"/>
    </row>
    <row r="9" spans="1:10" ht="21.75" customHeight="1">
      <c r="A9" s="32" t="s">
        <v>14</v>
      </c>
      <c r="B9" s="123">
        <v>0</v>
      </c>
      <c r="C9" s="79">
        <v>39.51</v>
      </c>
      <c r="D9" s="115">
        <f t="shared" si="1"/>
        <v>0</v>
      </c>
      <c r="E9" s="64">
        <v>162.21</v>
      </c>
      <c r="F9" s="64">
        <f t="shared" si="0"/>
        <v>162.21</v>
      </c>
      <c r="G9" s="79"/>
      <c r="H9" s="87"/>
      <c r="I9" s="55"/>
      <c r="J9" s="78"/>
    </row>
    <row r="10" spans="1:10" ht="21.75" customHeight="1">
      <c r="A10" s="32" t="s">
        <v>15</v>
      </c>
      <c r="B10" s="123">
        <v>10000</v>
      </c>
      <c r="C10" s="79">
        <v>240.75</v>
      </c>
      <c r="D10" s="115">
        <f t="shared" si="1"/>
        <v>41.53686396677051</v>
      </c>
      <c r="E10" s="64">
        <v>162.21</v>
      </c>
      <c r="F10" s="64">
        <f t="shared" si="0"/>
        <v>203.75</v>
      </c>
      <c r="G10" s="79"/>
      <c r="H10" s="87"/>
      <c r="I10" s="55"/>
      <c r="J10" s="78"/>
    </row>
    <row r="11" spans="1:10" ht="21.75" customHeight="1">
      <c r="A11" s="32" t="s">
        <v>16</v>
      </c>
      <c r="B11" s="123">
        <v>0</v>
      </c>
      <c r="C11" s="81">
        <v>27.63</v>
      </c>
      <c r="D11" s="115">
        <f t="shared" si="1"/>
        <v>0</v>
      </c>
      <c r="E11" s="64">
        <v>162.21</v>
      </c>
      <c r="F11" s="64">
        <f t="shared" si="0"/>
        <v>162.21</v>
      </c>
      <c r="G11" s="81"/>
      <c r="H11" s="87"/>
      <c r="I11" s="55"/>
      <c r="J11" s="78"/>
    </row>
    <row r="12" spans="1:10" ht="21.75" customHeight="1">
      <c r="A12" s="32" t="s">
        <v>17</v>
      </c>
      <c r="B12" s="123">
        <v>0</v>
      </c>
      <c r="C12" s="79">
        <v>32.63</v>
      </c>
      <c r="D12" s="115">
        <f t="shared" si="1"/>
        <v>0</v>
      </c>
      <c r="E12" s="64">
        <v>162.21</v>
      </c>
      <c r="F12" s="64">
        <f t="shared" si="0"/>
        <v>162.21</v>
      </c>
      <c r="G12" s="79"/>
      <c r="H12" s="87"/>
      <c r="I12" s="55"/>
      <c r="J12" s="78"/>
    </row>
    <row r="13" spans="1:10" s="8" customFormat="1" ht="21.75" customHeight="1">
      <c r="A13" s="32" t="s">
        <v>18</v>
      </c>
      <c r="B13" s="123">
        <v>0</v>
      </c>
      <c r="C13" s="79">
        <v>68.65</v>
      </c>
      <c r="D13" s="115">
        <f t="shared" si="1"/>
        <v>0</v>
      </c>
      <c r="E13" s="64">
        <v>162.21</v>
      </c>
      <c r="F13" s="64">
        <f t="shared" si="0"/>
        <v>162.21</v>
      </c>
      <c r="G13" s="79"/>
      <c r="H13" s="87"/>
      <c r="I13" s="55"/>
      <c r="J13" s="80"/>
    </row>
    <row r="14" spans="1:10" s="8" customFormat="1" ht="21.75" customHeight="1">
      <c r="A14" s="32" t="s">
        <v>19</v>
      </c>
      <c r="B14" s="123">
        <v>105392</v>
      </c>
      <c r="C14" s="79">
        <v>1231.94</v>
      </c>
      <c r="D14" s="115">
        <f t="shared" si="1"/>
        <v>85.5496209230969</v>
      </c>
      <c r="E14" s="64">
        <v>162.21</v>
      </c>
      <c r="F14" s="64">
        <f t="shared" si="0"/>
        <v>247.76</v>
      </c>
      <c r="G14" s="79"/>
      <c r="H14" s="87"/>
      <c r="I14" s="55"/>
      <c r="J14" s="80"/>
    </row>
    <row r="15" spans="1:10" s="8" customFormat="1" ht="21.75" customHeight="1">
      <c r="A15" s="32" t="s">
        <v>20</v>
      </c>
      <c r="B15" s="123">
        <v>0</v>
      </c>
      <c r="C15" s="81">
        <v>44.6</v>
      </c>
      <c r="D15" s="115">
        <f t="shared" si="1"/>
        <v>0</v>
      </c>
      <c r="E15" s="64">
        <v>162.21</v>
      </c>
      <c r="F15" s="64">
        <f t="shared" si="0"/>
        <v>162.21</v>
      </c>
      <c r="G15" s="81"/>
      <c r="H15" s="87"/>
      <c r="I15" s="55"/>
      <c r="J15" s="80"/>
    </row>
    <row r="16" spans="1:10" s="8" customFormat="1" ht="21.75" customHeight="1">
      <c r="A16" s="32" t="s">
        <v>21</v>
      </c>
      <c r="B16" s="123">
        <v>16500</v>
      </c>
      <c r="C16" s="79">
        <v>492.06</v>
      </c>
      <c r="D16" s="115">
        <f t="shared" si="1"/>
        <v>33.53249603706865</v>
      </c>
      <c r="E16" s="64">
        <v>162.21</v>
      </c>
      <c r="F16" s="64">
        <f t="shared" si="0"/>
        <v>195.74</v>
      </c>
      <c r="G16" s="79"/>
      <c r="H16" s="87"/>
      <c r="I16" s="55"/>
      <c r="J16" s="80"/>
    </row>
    <row r="17" spans="1:10" ht="21.75" customHeight="1">
      <c r="A17" s="32" t="s">
        <v>22</v>
      </c>
      <c r="B17" s="123">
        <v>0</v>
      </c>
      <c r="C17" s="81">
        <v>38.47</v>
      </c>
      <c r="D17" s="115">
        <f t="shared" si="1"/>
        <v>0</v>
      </c>
      <c r="E17" s="64">
        <v>162.21</v>
      </c>
      <c r="F17" s="64">
        <f t="shared" si="0"/>
        <v>162.21</v>
      </c>
      <c r="G17" s="81"/>
      <c r="H17" s="87"/>
      <c r="I17" s="55"/>
      <c r="J17" s="78"/>
    </row>
    <row r="18" spans="1:10" ht="21.75" customHeight="1">
      <c r="A18" s="32" t="s">
        <v>23</v>
      </c>
      <c r="B18" s="123">
        <v>4598.343400000001</v>
      </c>
      <c r="C18" s="79">
        <v>98.54</v>
      </c>
      <c r="D18" s="115">
        <f t="shared" si="1"/>
        <v>46.66473919220621</v>
      </c>
      <c r="E18" s="64">
        <v>162.21</v>
      </c>
      <c r="F18" s="64">
        <f t="shared" si="0"/>
        <v>208.87</v>
      </c>
      <c r="G18" s="79"/>
      <c r="H18" s="87"/>
      <c r="I18" s="55"/>
      <c r="J18" s="78"/>
    </row>
    <row r="19" spans="1:10" ht="21.75" customHeight="1">
      <c r="A19" s="32" t="s">
        <v>24</v>
      </c>
      <c r="B19" s="123">
        <v>2855.2456</v>
      </c>
      <c r="C19" s="81">
        <v>56.77</v>
      </c>
      <c r="D19" s="115">
        <f t="shared" si="1"/>
        <v>50.294972696846926</v>
      </c>
      <c r="E19" s="64">
        <v>162.21</v>
      </c>
      <c r="F19" s="64">
        <f t="shared" si="0"/>
        <v>212.5</v>
      </c>
      <c r="G19" s="81"/>
      <c r="H19" s="87"/>
      <c r="I19" s="55"/>
      <c r="J19" s="78"/>
    </row>
    <row r="20" spans="1:10" ht="21.75" customHeight="1">
      <c r="A20" s="32" t="s">
        <v>25</v>
      </c>
      <c r="B20" s="123">
        <v>15509.3654</v>
      </c>
      <c r="C20" s="81">
        <v>250.93</v>
      </c>
      <c r="D20" s="115">
        <f t="shared" si="1"/>
        <v>61.807537560275776</v>
      </c>
      <c r="E20" s="64">
        <v>162.21</v>
      </c>
      <c r="F20" s="64">
        <f t="shared" si="0"/>
        <v>224.02</v>
      </c>
      <c r="G20" s="81"/>
      <c r="H20" s="87"/>
      <c r="I20" s="55"/>
      <c r="J20" s="78"/>
    </row>
    <row r="21" spans="1:10" ht="21.75" customHeight="1">
      <c r="A21" s="32" t="s">
        <v>26</v>
      </c>
      <c r="B21" s="123">
        <v>0</v>
      </c>
      <c r="C21" s="81">
        <v>28.29</v>
      </c>
      <c r="D21" s="115">
        <f t="shared" si="1"/>
        <v>0</v>
      </c>
      <c r="E21" s="64">
        <v>162.21</v>
      </c>
      <c r="F21" s="64">
        <f t="shared" si="0"/>
        <v>162.21</v>
      </c>
      <c r="G21" s="81"/>
      <c r="H21" s="87"/>
      <c r="I21" s="55"/>
      <c r="J21" s="78"/>
    </row>
    <row r="22" spans="1:10" ht="21.75" customHeight="1">
      <c r="A22" s="32" t="s">
        <v>27</v>
      </c>
      <c r="B22" s="123">
        <v>14150</v>
      </c>
      <c r="C22" s="79">
        <v>445.66</v>
      </c>
      <c r="D22" s="115">
        <f t="shared" si="1"/>
        <v>31.750661939595204</v>
      </c>
      <c r="E22" s="64">
        <v>162.21</v>
      </c>
      <c r="F22" s="64">
        <f t="shared" si="0"/>
        <v>193.96</v>
      </c>
      <c r="G22" s="79"/>
      <c r="H22" s="87"/>
      <c r="I22" s="55"/>
      <c r="J22" s="78"/>
    </row>
    <row r="23" spans="1:10" ht="21.75" customHeight="1">
      <c r="A23" s="32" t="s">
        <v>88</v>
      </c>
      <c r="B23" s="123">
        <v>7740.0266</v>
      </c>
      <c r="C23" s="81">
        <v>291.67</v>
      </c>
      <c r="D23" s="115">
        <f t="shared" si="1"/>
        <v>26.536930777933964</v>
      </c>
      <c r="E23" s="64">
        <v>162.21</v>
      </c>
      <c r="F23" s="64">
        <f t="shared" si="0"/>
        <v>188.75</v>
      </c>
      <c r="G23" s="81"/>
      <c r="H23" s="87"/>
      <c r="I23" s="55"/>
      <c r="J23" s="78"/>
    </row>
    <row r="24" spans="1:10" ht="21.75" customHeight="1">
      <c r="A24" s="32" t="s">
        <v>29</v>
      </c>
      <c r="B24" s="123">
        <v>295.04720000000003</v>
      </c>
      <c r="C24" s="81">
        <v>89.68</v>
      </c>
      <c r="D24" s="115">
        <f t="shared" si="1"/>
        <v>3.29</v>
      </c>
      <c r="E24" s="64">
        <v>162.21</v>
      </c>
      <c r="F24" s="64">
        <f t="shared" si="0"/>
        <v>165.5</v>
      </c>
      <c r="G24" s="81"/>
      <c r="H24" s="87"/>
      <c r="I24" s="55"/>
      <c r="J24" s="78"/>
    </row>
    <row r="25" spans="1:10" ht="21.75" customHeight="1">
      <c r="A25" s="32" t="s">
        <v>30</v>
      </c>
      <c r="B25" s="123">
        <v>929.6072</v>
      </c>
      <c r="C25" s="81">
        <v>65.44</v>
      </c>
      <c r="D25" s="115">
        <f t="shared" si="1"/>
        <v>14.205488997555014</v>
      </c>
      <c r="E25" s="64">
        <v>162.21</v>
      </c>
      <c r="F25" s="64">
        <f t="shared" si="0"/>
        <v>176.42</v>
      </c>
      <c r="G25" s="81"/>
      <c r="H25" s="87"/>
      <c r="I25" s="55"/>
      <c r="J25" s="78"/>
    </row>
    <row r="26" spans="1:10" ht="21.75" customHeight="1">
      <c r="A26" s="32" t="s">
        <v>31</v>
      </c>
      <c r="B26" s="123">
        <v>21400</v>
      </c>
      <c r="C26" s="81">
        <v>467.35</v>
      </c>
      <c r="D26" s="115">
        <f t="shared" si="1"/>
        <v>45.790093077992935</v>
      </c>
      <c r="E26" s="64">
        <v>162.21</v>
      </c>
      <c r="F26" s="64">
        <f t="shared" si="0"/>
        <v>208</v>
      </c>
      <c r="G26" s="81"/>
      <c r="H26" s="87"/>
      <c r="I26" s="55"/>
      <c r="J26" s="78"/>
    </row>
    <row r="27" spans="1:10" ht="21.75" customHeight="1">
      <c r="A27" s="32" t="s">
        <v>32</v>
      </c>
      <c r="B27" s="123">
        <v>49770</v>
      </c>
      <c r="C27" s="81">
        <v>854.93</v>
      </c>
      <c r="D27" s="115">
        <f t="shared" si="1"/>
        <v>58.21529248008609</v>
      </c>
      <c r="E27" s="64">
        <v>162.21</v>
      </c>
      <c r="F27" s="64">
        <f t="shared" si="0"/>
        <v>220.43</v>
      </c>
      <c r="G27" s="81"/>
      <c r="H27" s="87"/>
      <c r="I27" s="55"/>
      <c r="J27" s="78"/>
    </row>
    <row r="28" spans="1:10" ht="21.75" customHeight="1">
      <c r="A28" s="32" t="s">
        <v>33</v>
      </c>
      <c r="B28" s="123">
        <v>0</v>
      </c>
      <c r="C28" s="81">
        <v>86.66</v>
      </c>
      <c r="D28" s="115">
        <f t="shared" si="1"/>
        <v>0</v>
      </c>
      <c r="E28" s="64">
        <v>162.21</v>
      </c>
      <c r="F28" s="64">
        <f t="shared" si="0"/>
        <v>162.21</v>
      </c>
      <c r="G28" s="81"/>
      <c r="H28" s="87"/>
      <c r="I28" s="55"/>
      <c r="J28" s="78"/>
    </row>
    <row r="29" spans="1:10" ht="21.75" customHeight="1">
      <c r="A29" s="32" t="s">
        <v>34</v>
      </c>
      <c r="B29" s="123">
        <v>5643</v>
      </c>
      <c r="C29" s="79">
        <v>128.53</v>
      </c>
      <c r="D29" s="115">
        <f t="shared" si="1"/>
        <v>43.904146891776236</v>
      </c>
      <c r="E29" s="64">
        <v>162.21</v>
      </c>
      <c r="F29" s="64">
        <f t="shared" si="0"/>
        <v>206.11</v>
      </c>
      <c r="G29" s="79"/>
      <c r="H29" s="87"/>
      <c r="I29" s="55"/>
      <c r="J29" s="78"/>
    </row>
    <row r="30" spans="1:10" ht="21.75" customHeight="1">
      <c r="A30" s="32" t="s">
        <v>35</v>
      </c>
      <c r="B30" s="123">
        <v>0</v>
      </c>
      <c r="C30" s="81">
        <v>36.49</v>
      </c>
      <c r="D30" s="115">
        <f t="shared" si="1"/>
        <v>0</v>
      </c>
      <c r="E30" s="64">
        <v>162.21</v>
      </c>
      <c r="F30" s="64">
        <f t="shared" si="0"/>
        <v>162.21</v>
      </c>
      <c r="G30" s="81"/>
      <c r="H30" s="87"/>
      <c r="I30" s="55"/>
      <c r="J30" s="78"/>
    </row>
    <row r="31" spans="1:10" ht="21.75" customHeight="1">
      <c r="A31" s="32" t="s">
        <v>36</v>
      </c>
      <c r="B31" s="123">
        <v>24493</v>
      </c>
      <c r="C31" s="79">
        <v>781.84</v>
      </c>
      <c r="D31" s="115">
        <f t="shared" si="1"/>
        <v>31.327381561444795</v>
      </c>
      <c r="E31" s="64">
        <v>162.21</v>
      </c>
      <c r="F31" s="64">
        <f t="shared" si="0"/>
        <v>193.54</v>
      </c>
      <c r="G31" s="79"/>
      <c r="H31" s="87"/>
      <c r="I31" s="55"/>
      <c r="J31" s="78"/>
    </row>
    <row r="32" spans="1:10" s="8" customFormat="1" ht="21.75" customHeight="1">
      <c r="A32" s="32" t="s">
        <v>37</v>
      </c>
      <c r="B32" s="123">
        <v>0</v>
      </c>
      <c r="C32" s="81">
        <v>39.13</v>
      </c>
      <c r="D32" s="115">
        <f t="shared" si="1"/>
        <v>0</v>
      </c>
      <c r="E32" s="64">
        <v>162.21</v>
      </c>
      <c r="F32" s="64">
        <f t="shared" si="0"/>
        <v>162.21</v>
      </c>
      <c r="G32" s="81"/>
      <c r="H32" s="87"/>
      <c r="I32" s="55"/>
      <c r="J32" s="80"/>
    </row>
    <row r="33" spans="1:10" s="8" customFormat="1" ht="21.75" customHeight="1">
      <c r="A33" s="32" t="s">
        <v>38</v>
      </c>
      <c r="B33" s="123">
        <v>12397.5</v>
      </c>
      <c r="C33" s="79">
        <v>213.12</v>
      </c>
      <c r="D33" s="115">
        <f t="shared" si="1"/>
        <v>58.1714527027027</v>
      </c>
      <c r="E33" s="64">
        <v>162.21</v>
      </c>
      <c r="F33" s="64">
        <f t="shared" si="0"/>
        <v>220.38</v>
      </c>
      <c r="G33" s="81"/>
      <c r="H33" s="87"/>
      <c r="I33" s="55"/>
      <c r="J33" s="80"/>
    </row>
    <row r="34" spans="1:10" s="8" customFormat="1" ht="21.75" customHeight="1">
      <c r="A34" s="32" t="s">
        <v>39</v>
      </c>
      <c r="B34" s="123">
        <v>0</v>
      </c>
      <c r="C34" s="81">
        <v>56.49</v>
      </c>
      <c r="D34" s="115">
        <f t="shared" si="1"/>
        <v>0</v>
      </c>
      <c r="E34" s="64">
        <v>162.21</v>
      </c>
      <c r="F34" s="64">
        <f t="shared" si="0"/>
        <v>162.21</v>
      </c>
      <c r="G34" s="81"/>
      <c r="H34" s="87"/>
      <c r="I34" s="55"/>
      <c r="J34" s="80"/>
    </row>
    <row r="35" spans="1:10" s="8" customFormat="1" ht="21.75" customHeight="1">
      <c r="A35" s="32" t="s">
        <v>40</v>
      </c>
      <c r="B35" s="123">
        <v>44000</v>
      </c>
      <c r="C35" s="79">
        <v>773.64</v>
      </c>
      <c r="D35" s="115">
        <f t="shared" si="1"/>
        <v>56.87399824207642</v>
      </c>
      <c r="E35" s="64">
        <v>162.21</v>
      </c>
      <c r="F35" s="64">
        <f t="shared" si="0"/>
        <v>219.08</v>
      </c>
      <c r="G35" s="81"/>
      <c r="H35" s="87"/>
      <c r="I35" s="55"/>
      <c r="J35" s="80"/>
    </row>
    <row r="36" spans="1:10" s="8" customFormat="1" ht="21.75" customHeight="1">
      <c r="A36" s="32" t="s">
        <v>41</v>
      </c>
      <c r="B36" s="123">
        <v>25000</v>
      </c>
      <c r="C36" s="81">
        <v>538.45</v>
      </c>
      <c r="D36" s="115">
        <f t="shared" si="1"/>
        <v>46.429566347850304</v>
      </c>
      <c r="E36" s="64">
        <v>162.21</v>
      </c>
      <c r="F36" s="64">
        <f t="shared" si="0"/>
        <v>208.64</v>
      </c>
      <c r="G36" s="81"/>
      <c r="H36" s="87"/>
      <c r="I36" s="55"/>
      <c r="J36" s="80"/>
    </row>
    <row r="37" spans="1:10" s="8" customFormat="1" ht="21.75" customHeight="1">
      <c r="A37" s="32" t="s">
        <v>42</v>
      </c>
      <c r="B37" s="123">
        <v>70390.7</v>
      </c>
      <c r="C37" s="81">
        <v>1376.97</v>
      </c>
      <c r="D37" s="115">
        <f t="shared" si="1"/>
        <v>51.1199953521137</v>
      </c>
      <c r="E37" s="64">
        <v>162.21</v>
      </c>
      <c r="F37" s="64">
        <f t="shared" si="0"/>
        <v>213.33</v>
      </c>
      <c r="G37" s="81"/>
      <c r="H37" s="87"/>
      <c r="I37" s="55"/>
      <c r="J37" s="80"/>
    </row>
    <row r="38" spans="1:10" s="8" customFormat="1" ht="21.75" customHeight="1">
      <c r="A38" s="32" t="s">
        <v>43</v>
      </c>
      <c r="B38" s="123">
        <v>25556.014700000003</v>
      </c>
      <c r="C38" s="81">
        <v>543.83</v>
      </c>
      <c r="D38" s="115">
        <f t="shared" si="1"/>
        <v>46.992653402717764</v>
      </c>
      <c r="E38" s="64">
        <v>162.21</v>
      </c>
      <c r="F38" s="64">
        <f t="shared" si="0"/>
        <v>209.2</v>
      </c>
      <c r="G38" s="81"/>
      <c r="H38" s="87"/>
      <c r="I38" s="55"/>
      <c r="J38" s="80"/>
    </row>
    <row r="39" spans="1:10" s="8" customFormat="1" ht="21.75" customHeight="1">
      <c r="A39" s="32" t="s">
        <v>44</v>
      </c>
      <c r="B39" s="123">
        <v>975</v>
      </c>
      <c r="C39" s="81">
        <v>47.06</v>
      </c>
      <c r="D39" s="115">
        <f t="shared" si="1"/>
        <v>20.718232044198896</v>
      </c>
      <c r="E39" s="64">
        <v>162.21</v>
      </c>
      <c r="F39" s="64">
        <f t="shared" si="0"/>
        <v>182.93</v>
      </c>
      <c r="G39" s="81"/>
      <c r="H39" s="87"/>
      <c r="I39" s="55"/>
      <c r="J39" s="80"/>
    </row>
    <row r="40" spans="1:10" ht="21.75" customHeight="1">
      <c r="A40" s="32" t="s">
        <v>45</v>
      </c>
      <c r="B40" s="123">
        <v>0</v>
      </c>
      <c r="C40" s="81">
        <v>25.46</v>
      </c>
      <c r="D40" s="115">
        <f t="shared" si="1"/>
        <v>0</v>
      </c>
      <c r="E40" s="64">
        <v>162.21</v>
      </c>
      <c r="F40" s="64">
        <f t="shared" si="0"/>
        <v>162.21</v>
      </c>
      <c r="G40" s="81"/>
      <c r="H40" s="87"/>
      <c r="I40" s="55"/>
      <c r="J40" s="78"/>
    </row>
    <row r="41" spans="1:10" ht="21.75" customHeight="1">
      <c r="A41" s="32" t="s">
        <v>46</v>
      </c>
      <c r="B41" s="123">
        <v>0</v>
      </c>
      <c r="C41" s="79">
        <v>33.01</v>
      </c>
      <c r="D41" s="115">
        <f t="shared" si="1"/>
        <v>0</v>
      </c>
      <c r="E41" s="64">
        <v>162.21</v>
      </c>
      <c r="F41" s="64">
        <f t="shared" si="0"/>
        <v>162.21</v>
      </c>
      <c r="G41" s="79"/>
      <c r="H41" s="87"/>
      <c r="I41" s="55"/>
      <c r="J41" s="78"/>
    </row>
    <row r="42" spans="1:10" ht="21.75" customHeight="1">
      <c r="A42" s="32" t="s">
        <v>47</v>
      </c>
      <c r="B42" s="123">
        <v>0</v>
      </c>
      <c r="C42" s="79">
        <v>34.42</v>
      </c>
      <c r="D42" s="115">
        <f t="shared" si="1"/>
        <v>0</v>
      </c>
      <c r="E42" s="64">
        <v>162.21</v>
      </c>
      <c r="F42" s="64">
        <f t="shared" si="0"/>
        <v>162.21</v>
      </c>
      <c r="G42" s="79"/>
      <c r="H42" s="87"/>
      <c r="I42" s="55"/>
      <c r="J42" s="78"/>
    </row>
    <row r="43" spans="1:10" ht="21.75" customHeight="1">
      <c r="A43" s="32" t="s">
        <v>48</v>
      </c>
      <c r="B43" s="123">
        <v>0</v>
      </c>
      <c r="C43" s="79">
        <v>40.27</v>
      </c>
      <c r="D43" s="115">
        <f t="shared" si="1"/>
        <v>0</v>
      </c>
      <c r="E43" s="64">
        <v>162.21</v>
      </c>
      <c r="F43" s="64">
        <f t="shared" si="0"/>
        <v>162.21</v>
      </c>
      <c r="G43" s="79"/>
      <c r="H43" s="87"/>
      <c r="I43" s="55"/>
      <c r="J43" s="78"/>
    </row>
    <row r="44" spans="1:10" ht="21.75" customHeight="1">
      <c r="A44" s="32" t="s">
        <v>49</v>
      </c>
      <c r="B44" s="123">
        <v>1500</v>
      </c>
      <c r="C44" s="79">
        <v>114.01</v>
      </c>
      <c r="D44" s="115">
        <f t="shared" si="1"/>
        <v>13.156740636786246</v>
      </c>
      <c r="E44" s="64">
        <v>162.21</v>
      </c>
      <c r="F44" s="64">
        <f t="shared" si="0"/>
        <v>175.37</v>
      </c>
      <c r="G44" s="79"/>
      <c r="H44" s="87"/>
      <c r="I44" s="55"/>
      <c r="J44" s="78"/>
    </row>
    <row r="45" spans="1:10" ht="21.75" customHeight="1">
      <c r="A45" s="32" t="s">
        <v>82</v>
      </c>
      <c r="B45" s="123">
        <v>24600</v>
      </c>
      <c r="C45" s="79">
        <v>549.77</v>
      </c>
      <c r="D45" s="115">
        <f>B45/C45</f>
        <v>44.74598468450443</v>
      </c>
      <c r="E45" s="64">
        <v>162.21</v>
      </c>
      <c r="F45" s="64">
        <f>ROUND(+D45+E45,2)</f>
        <v>206.96</v>
      </c>
      <c r="G45" s="79"/>
      <c r="H45" s="87"/>
      <c r="I45" s="55"/>
      <c r="J45" s="78"/>
    </row>
    <row r="46" spans="1:10" ht="21.75" customHeight="1">
      <c r="A46" s="32" t="s">
        <v>87</v>
      </c>
      <c r="B46" s="123">
        <v>0</v>
      </c>
      <c r="C46" s="81">
        <v>77.33</v>
      </c>
      <c r="D46" s="115">
        <f t="shared" si="1"/>
        <v>0</v>
      </c>
      <c r="E46" s="64">
        <v>162.21</v>
      </c>
      <c r="F46" s="64">
        <f t="shared" si="0"/>
        <v>162.21</v>
      </c>
      <c r="G46" s="81"/>
      <c r="H46" s="87"/>
      <c r="I46" s="55"/>
      <c r="J46" s="78"/>
    </row>
    <row r="47" spans="1:10" ht="21.75" customHeight="1">
      <c r="A47" s="32" t="s">
        <v>50</v>
      </c>
      <c r="B47" s="123">
        <v>8371.822</v>
      </c>
      <c r="C47" s="79">
        <v>184.45</v>
      </c>
      <c r="D47" s="115">
        <f t="shared" si="1"/>
        <v>45.388029276226625</v>
      </c>
      <c r="E47" s="64">
        <v>162.21</v>
      </c>
      <c r="F47" s="64">
        <f t="shared" si="0"/>
        <v>207.6</v>
      </c>
      <c r="G47" s="79"/>
      <c r="H47" s="87"/>
      <c r="I47" s="55"/>
      <c r="J47" s="78"/>
    </row>
    <row r="48" spans="1:10" ht="21.75" customHeight="1">
      <c r="A48" s="32" t="s">
        <v>51</v>
      </c>
      <c r="B48" s="123">
        <v>89662.34719999999</v>
      </c>
      <c r="C48" s="81">
        <v>843.42</v>
      </c>
      <c r="D48" s="115">
        <f t="shared" si="1"/>
        <v>106.30806383533707</v>
      </c>
      <c r="E48" s="64">
        <v>162.21</v>
      </c>
      <c r="F48" s="64">
        <f t="shared" si="0"/>
        <v>268.52</v>
      </c>
      <c r="G48" s="81"/>
      <c r="H48" s="87"/>
      <c r="I48" s="55"/>
      <c r="J48" s="78"/>
    </row>
    <row r="49" spans="1:10" ht="21.75" customHeight="1">
      <c r="A49" s="32" t="s">
        <v>52</v>
      </c>
      <c r="B49" s="123">
        <v>4426.5516</v>
      </c>
      <c r="C49" s="81">
        <v>193.98</v>
      </c>
      <c r="D49" s="115">
        <f t="shared" si="1"/>
        <v>22.819628827714197</v>
      </c>
      <c r="E49" s="64">
        <v>162.21</v>
      </c>
      <c r="F49" s="64">
        <f t="shared" si="0"/>
        <v>185.03</v>
      </c>
      <c r="G49" s="81"/>
      <c r="H49" s="87"/>
      <c r="I49" s="55"/>
      <c r="J49" s="78"/>
    </row>
    <row r="50" spans="1:10" ht="21.75" customHeight="1">
      <c r="A50" s="32" t="s">
        <v>53</v>
      </c>
      <c r="B50" s="123">
        <v>1380</v>
      </c>
      <c r="C50" s="81">
        <v>101.18</v>
      </c>
      <c r="D50" s="115">
        <f t="shared" si="1"/>
        <v>13.639059102589444</v>
      </c>
      <c r="E50" s="64">
        <v>162.21</v>
      </c>
      <c r="F50" s="64">
        <f t="shared" si="0"/>
        <v>175.85</v>
      </c>
      <c r="G50" s="81"/>
      <c r="H50" s="87"/>
      <c r="I50" s="55"/>
      <c r="J50" s="78"/>
    </row>
    <row r="51" spans="1:10" ht="21.75" customHeight="1">
      <c r="A51" s="32" t="s">
        <v>74</v>
      </c>
      <c r="B51" s="123">
        <v>0</v>
      </c>
      <c r="C51" s="81">
        <v>160.31</v>
      </c>
      <c r="D51" s="115">
        <f t="shared" si="1"/>
        <v>0</v>
      </c>
      <c r="E51" s="64">
        <v>162.21</v>
      </c>
      <c r="F51" s="64">
        <f t="shared" si="0"/>
        <v>162.21</v>
      </c>
      <c r="G51" s="81"/>
      <c r="H51" s="87"/>
      <c r="I51" s="55"/>
      <c r="J51" s="78"/>
    </row>
    <row r="52" spans="1:10" ht="21.75" customHeight="1">
      <c r="A52" s="32" t="s">
        <v>54</v>
      </c>
      <c r="B52" s="123">
        <v>6304</v>
      </c>
      <c r="C52" s="81">
        <v>163.23</v>
      </c>
      <c r="D52" s="115">
        <f t="shared" si="1"/>
        <v>38.620351651044544</v>
      </c>
      <c r="E52" s="64">
        <v>162.21</v>
      </c>
      <c r="F52" s="64">
        <f t="shared" si="0"/>
        <v>200.83</v>
      </c>
      <c r="G52" s="81"/>
      <c r="H52" s="87"/>
      <c r="I52" s="55"/>
      <c r="J52" s="78"/>
    </row>
    <row r="53" spans="1:10" ht="21.75" customHeight="1">
      <c r="A53" s="32" t="s">
        <v>55</v>
      </c>
      <c r="B53" s="123">
        <v>0</v>
      </c>
      <c r="C53" s="79">
        <v>127.49</v>
      </c>
      <c r="D53" s="115">
        <f t="shared" si="1"/>
        <v>0</v>
      </c>
      <c r="E53" s="64">
        <v>162.21</v>
      </c>
      <c r="F53" s="64">
        <f t="shared" si="0"/>
        <v>162.21</v>
      </c>
      <c r="G53" s="81"/>
      <c r="H53" s="87"/>
      <c r="I53" s="55"/>
      <c r="J53" s="78"/>
    </row>
    <row r="54" spans="1:10" ht="21.75" customHeight="1">
      <c r="A54" s="32" t="s">
        <v>56</v>
      </c>
      <c r="B54" s="123">
        <v>4913.5476</v>
      </c>
      <c r="C54" s="79">
        <v>76.48</v>
      </c>
      <c r="D54" s="115">
        <f t="shared" si="1"/>
        <v>64.24617677824267</v>
      </c>
      <c r="E54" s="64">
        <v>162.21</v>
      </c>
      <c r="F54" s="64">
        <f t="shared" si="0"/>
        <v>226.46</v>
      </c>
      <c r="G54" s="79"/>
      <c r="H54" s="87"/>
      <c r="I54" s="55"/>
      <c r="J54" s="78"/>
    </row>
    <row r="55" spans="1:10" ht="21.75" customHeight="1">
      <c r="A55" s="32" t="s">
        <v>57</v>
      </c>
      <c r="B55" s="123">
        <v>0</v>
      </c>
      <c r="C55" s="79">
        <v>35.08</v>
      </c>
      <c r="D55" s="115">
        <f t="shared" si="1"/>
        <v>0</v>
      </c>
      <c r="E55" s="64">
        <v>162.21</v>
      </c>
      <c r="F55" s="64">
        <f t="shared" si="0"/>
        <v>162.21</v>
      </c>
      <c r="G55" s="79"/>
      <c r="H55" s="87"/>
      <c r="I55" s="55"/>
      <c r="J55" s="78"/>
    </row>
    <row r="56" spans="1:10" s="8" customFormat="1" ht="21.75" customHeight="1">
      <c r="A56" s="32" t="s">
        <v>58</v>
      </c>
      <c r="B56" s="123">
        <v>22000</v>
      </c>
      <c r="C56" s="79">
        <v>317.23</v>
      </c>
      <c r="D56" s="115">
        <f t="shared" si="1"/>
        <v>69.35031365255493</v>
      </c>
      <c r="E56" s="64">
        <v>162.21</v>
      </c>
      <c r="F56" s="64">
        <f t="shared" si="0"/>
        <v>231.56</v>
      </c>
      <c r="G56" s="81"/>
      <c r="H56" s="87"/>
      <c r="I56" s="55"/>
      <c r="J56" s="80"/>
    </row>
    <row r="57" spans="1:10" s="8" customFormat="1" ht="21.75" customHeight="1">
      <c r="A57" s="32" t="s">
        <v>59</v>
      </c>
      <c r="B57" s="123">
        <v>16205</v>
      </c>
      <c r="C57" s="81">
        <v>248.58</v>
      </c>
      <c r="D57" s="115">
        <f t="shared" si="1"/>
        <v>65.19028079491511</v>
      </c>
      <c r="E57" s="64">
        <v>162.21</v>
      </c>
      <c r="F57" s="64">
        <f t="shared" si="0"/>
        <v>227.4</v>
      </c>
      <c r="G57" s="81"/>
      <c r="H57" s="87"/>
      <c r="I57" s="55"/>
      <c r="J57" s="80"/>
    </row>
    <row r="58" spans="1:10" ht="21.75" customHeight="1">
      <c r="A58" s="32" t="s">
        <v>60</v>
      </c>
      <c r="B58" s="123">
        <v>2482.8165</v>
      </c>
      <c r="C58" s="81">
        <v>134.57</v>
      </c>
      <c r="D58" s="115">
        <f t="shared" si="1"/>
        <v>18.45</v>
      </c>
      <c r="E58" s="64">
        <v>162.21</v>
      </c>
      <c r="F58" s="64">
        <f t="shared" si="0"/>
        <v>180.66</v>
      </c>
      <c r="G58" s="81"/>
      <c r="H58" s="87"/>
      <c r="I58" s="55"/>
      <c r="J58" s="78"/>
    </row>
    <row r="59" spans="1:10" ht="21.75" customHeight="1">
      <c r="A59" s="32" t="s">
        <v>61</v>
      </c>
      <c r="B59" s="123">
        <v>0</v>
      </c>
      <c r="C59" s="81">
        <v>21.59</v>
      </c>
      <c r="D59" s="115">
        <f t="shared" si="1"/>
        <v>0</v>
      </c>
      <c r="E59" s="64">
        <v>162.21</v>
      </c>
      <c r="F59" s="64">
        <f t="shared" si="0"/>
        <v>162.21</v>
      </c>
      <c r="G59" s="81"/>
      <c r="H59" s="87"/>
      <c r="I59" s="55"/>
      <c r="J59" s="78"/>
    </row>
    <row r="60" spans="1:10" s="8" customFormat="1" ht="21.75" customHeight="1">
      <c r="A60" s="32" t="s">
        <v>62</v>
      </c>
      <c r="B60" s="123">
        <v>8000</v>
      </c>
      <c r="C60" s="79">
        <v>288.56</v>
      </c>
      <c r="D60" s="115">
        <f t="shared" si="1"/>
        <v>27.72387025228722</v>
      </c>
      <c r="E60" s="64">
        <v>162.21</v>
      </c>
      <c r="F60" s="64">
        <f t="shared" si="0"/>
        <v>189.93</v>
      </c>
      <c r="G60" s="79"/>
      <c r="H60" s="87"/>
      <c r="I60" s="55"/>
      <c r="J60" s="80"/>
    </row>
    <row r="61" spans="1:10" ht="21.75" customHeight="1">
      <c r="A61" s="32" t="s">
        <v>63</v>
      </c>
      <c r="B61" s="123">
        <v>0</v>
      </c>
      <c r="C61" s="81">
        <v>72.52</v>
      </c>
      <c r="D61" s="115">
        <f t="shared" si="1"/>
        <v>0</v>
      </c>
      <c r="E61" s="64">
        <v>162.21</v>
      </c>
      <c r="F61" s="64">
        <f t="shared" si="0"/>
        <v>162.21</v>
      </c>
      <c r="G61" s="81"/>
      <c r="H61" s="87"/>
      <c r="I61" s="55"/>
      <c r="J61" s="78"/>
    </row>
    <row r="62" spans="1:10" ht="21.75" customHeight="1">
      <c r="A62" s="32" t="s">
        <v>64</v>
      </c>
      <c r="B62" s="123">
        <v>0</v>
      </c>
      <c r="C62" s="81">
        <v>34.51</v>
      </c>
      <c r="D62" s="115">
        <f t="shared" si="1"/>
        <v>0</v>
      </c>
      <c r="E62" s="64">
        <v>162.21</v>
      </c>
      <c r="F62" s="64">
        <f t="shared" si="0"/>
        <v>162.21</v>
      </c>
      <c r="G62" s="81"/>
      <c r="H62" s="87"/>
      <c r="I62" s="55"/>
      <c r="J62" s="78"/>
    </row>
    <row r="63" spans="1:10" ht="21.75" customHeight="1">
      <c r="A63" s="32" t="s">
        <v>65</v>
      </c>
      <c r="B63" s="123">
        <v>93910</v>
      </c>
      <c r="C63" s="81">
        <v>1098.98</v>
      </c>
      <c r="D63" s="115">
        <f t="shared" si="1"/>
        <v>85.45196454894538</v>
      </c>
      <c r="E63" s="64">
        <v>162.21</v>
      </c>
      <c r="F63" s="64">
        <f t="shared" si="0"/>
        <v>247.66</v>
      </c>
      <c r="G63" s="81"/>
      <c r="H63" s="87"/>
      <c r="I63" s="55"/>
      <c r="J63" s="78"/>
    </row>
    <row r="64" spans="1:10" ht="21.75" customHeight="1">
      <c r="A64" s="32" t="s">
        <v>66</v>
      </c>
      <c r="B64" s="123">
        <v>465718</v>
      </c>
      <c r="C64" s="79">
        <v>5209.34</v>
      </c>
      <c r="D64" s="115">
        <f t="shared" si="1"/>
        <v>89.40057665654382</v>
      </c>
      <c r="E64" s="64">
        <v>162.21</v>
      </c>
      <c r="F64" s="64">
        <f t="shared" si="0"/>
        <v>251.61</v>
      </c>
      <c r="G64" s="79"/>
      <c r="H64" s="87"/>
      <c r="I64" s="55"/>
      <c r="J64" s="78"/>
    </row>
    <row r="65" spans="1:10" ht="21.75" customHeight="1">
      <c r="A65" s="32" t="s">
        <v>67</v>
      </c>
      <c r="B65" s="123">
        <v>6985.66</v>
      </c>
      <c r="C65" s="79">
        <v>110.9</v>
      </c>
      <c r="D65" s="115">
        <f t="shared" si="1"/>
        <v>62.990622182146076</v>
      </c>
      <c r="E65" s="64">
        <v>162.21</v>
      </c>
      <c r="F65" s="64">
        <f t="shared" si="0"/>
        <v>225.2</v>
      </c>
      <c r="G65" s="79"/>
      <c r="H65" s="87"/>
      <c r="I65" s="55"/>
      <c r="J65" s="78"/>
    </row>
    <row r="66" spans="1:10" ht="21.75" customHeight="1">
      <c r="A66" s="32" t="s">
        <v>68</v>
      </c>
      <c r="B66" s="123">
        <v>0</v>
      </c>
      <c r="C66" s="81">
        <v>93.45</v>
      </c>
      <c r="D66" s="115">
        <f t="shared" si="1"/>
        <v>0</v>
      </c>
      <c r="E66" s="64">
        <v>162.21</v>
      </c>
      <c r="F66" s="64">
        <f t="shared" si="0"/>
        <v>162.21</v>
      </c>
      <c r="G66" s="81"/>
      <c r="H66" s="87"/>
      <c r="I66" s="55"/>
      <c r="J66" s="78"/>
    </row>
    <row r="67" spans="1:10" ht="21.75" customHeight="1">
      <c r="A67" s="32" t="s">
        <v>69</v>
      </c>
      <c r="B67" s="123">
        <v>71720.71</v>
      </c>
      <c r="C67" s="79">
        <v>1243.44</v>
      </c>
      <c r="D67" s="115">
        <f t="shared" si="1"/>
        <v>57.67926880267645</v>
      </c>
      <c r="E67" s="64">
        <v>162.21</v>
      </c>
      <c r="F67" s="64">
        <f t="shared" si="0"/>
        <v>219.89</v>
      </c>
      <c r="G67" s="81"/>
      <c r="H67" s="87"/>
      <c r="I67" s="55"/>
      <c r="J67" s="78"/>
    </row>
    <row r="68" spans="1:10" ht="21.75" customHeight="1">
      <c r="A68" s="32" t="s">
        <v>70</v>
      </c>
      <c r="B68" s="123">
        <v>12954</v>
      </c>
      <c r="C68" s="79">
        <v>203.97</v>
      </c>
      <c r="D68" s="115">
        <f t="shared" si="1"/>
        <v>63.509339608766</v>
      </c>
      <c r="E68" s="64">
        <v>162.21</v>
      </c>
      <c r="F68" s="64">
        <f>ROUND(+D68+E68,2)</f>
        <v>225.72</v>
      </c>
      <c r="G68" s="79"/>
      <c r="H68" s="87"/>
      <c r="I68" s="55"/>
      <c r="J68" s="78"/>
    </row>
    <row r="69" spans="1:10" ht="21.75" customHeight="1">
      <c r="A69" s="32" t="s">
        <v>71</v>
      </c>
      <c r="B69" s="123">
        <v>0</v>
      </c>
      <c r="C69" s="81">
        <v>148.99</v>
      </c>
      <c r="D69" s="115">
        <f>B69/C69</f>
        <v>0</v>
      </c>
      <c r="E69" s="64">
        <v>162.21</v>
      </c>
      <c r="F69" s="64">
        <f>ROUND(+D69+E69,2)</f>
        <v>162.21</v>
      </c>
      <c r="G69" s="81"/>
      <c r="H69" s="87"/>
      <c r="I69" s="55"/>
      <c r="J69" s="78"/>
    </row>
    <row r="70" spans="1:10" ht="21.75" customHeight="1">
      <c r="A70" s="32" t="s">
        <v>72</v>
      </c>
      <c r="B70" s="123">
        <v>0</v>
      </c>
      <c r="C70" s="79">
        <v>21.22</v>
      </c>
      <c r="D70" s="115">
        <f>B70/C70</f>
        <v>0</v>
      </c>
      <c r="E70" s="64">
        <v>162.21</v>
      </c>
      <c r="F70" s="64">
        <f>ROUND(+D70+E70,2)</f>
        <v>162.21</v>
      </c>
      <c r="G70" s="79"/>
      <c r="H70" s="87"/>
      <c r="I70" s="55"/>
      <c r="J70" s="78"/>
    </row>
    <row r="71" spans="1:10" ht="21.75" customHeight="1">
      <c r="A71" s="32" t="s">
        <v>73</v>
      </c>
      <c r="B71" s="123">
        <v>7650</v>
      </c>
      <c r="C71" s="81">
        <v>398.32</v>
      </c>
      <c r="D71" s="115">
        <f>B71/C71</f>
        <v>19.20566378790922</v>
      </c>
      <c r="E71" s="64">
        <v>162.21</v>
      </c>
      <c r="F71" s="64">
        <f>ROUND(+D71+E71,2)</f>
        <v>181.42</v>
      </c>
      <c r="G71" s="81"/>
      <c r="H71" s="87"/>
      <c r="I71" s="55"/>
      <c r="J71" s="78"/>
    </row>
    <row r="72" spans="1:10" ht="21.75" customHeight="1">
      <c r="A72" s="32" t="s">
        <v>101</v>
      </c>
      <c r="B72" s="33">
        <f>SUM(B7:B71)</f>
        <v>1306379.305</v>
      </c>
      <c r="C72" s="81"/>
      <c r="D72" s="7"/>
      <c r="E72" s="7"/>
      <c r="F72" s="7"/>
      <c r="G72" s="81"/>
      <c r="H72" s="87"/>
      <c r="I72" s="55"/>
      <c r="J72" s="78"/>
    </row>
    <row r="73" spans="1:10" ht="15">
      <c r="A73" s="32"/>
      <c r="B73" s="31"/>
      <c r="C73" s="81"/>
      <c r="D73" s="7"/>
      <c r="E73" s="7"/>
      <c r="F73" s="7"/>
      <c r="G73" s="81"/>
      <c r="H73" s="87"/>
      <c r="I73" s="55"/>
      <c r="J73" s="78"/>
    </row>
    <row r="74" spans="1:10" ht="15">
      <c r="A74" s="32" t="s">
        <v>102</v>
      </c>
      <c r="B74" s="31"/>
      <c r="C74" s="108">
        <f>SUM(C7:C73)</f>
        <v>22092.84</v>
      </c>
      <c r="D74" s="7"/>
      <c r="E74" s="7"/>
      <c r="F74" s="7"/>
      <c r="G74" s="81"/>
      <c r="H74" s="87"/>
      <c r="I74" s="55"/>
      <c r="J74" s="78"/>
    </row>
    <row r="75" spans="1:10" ht="15">
      <c r="A75" s="32"/>
      <c r="B75" s="31"/>
      <c r="C75" s="53"/>
      <c r="D75" s="7"/>
      <c r="E75" s="7"/>
      <c r="F75" s="7"/>
      <c r="G75" s="79"/>
      <c r="H75" s="87"/>
      <c r="I75" s="55"/>
      <c r="J75" s="78"/>
    </row>
    <row r="76" spans="1:10" ht="15">
      <c r="A76" s="32"/>
      <c r="B76" s="31"/>
      <c r="C76" s="53"/>
      <c r="D76" s="7"/>
      <c r="E76" s="7"/>
      <c r="F76" s="7"/>
      <c r="G76" s="81"/>
      <c r="H76" s="87"/>
      <c r="I76" s="55"/>
      <c r="J76" s="78"/>
    </row>
    <row r="77" spans="1:10" ht="15.75">
      <c r="A77" s="32"/>
      <c r="B77" s="33"/>
      <c r="C77" s="54"/>
      <c r="D77" s="7"/>
      <c r="E77" s="7"/>
      <c r="F77" s="7"/>
      <c r="G77" s="79"/>
      <c r="H77" s="87"/>
      <c r="I77" s="55"/>
      <c r="J77" s="78"/>
    </row>
    <row r="78" spans="1:10" ht="15">
      <c r="A78" s="32"/>
      <c r="B78" s="31"/>
      <c r="C78" s="53"/>
      <c r="D78" s="7"/>
      <c r="E78" s="7"/>
      <c r="F78" s="7"/>
      <c r="G78" s="81"/>
      <c r="H78" s="87"/>
      <c r="I78" s="55"/>
      <c r="J78" s="78"/>
    </row>
    <row r="79" spans="1:10" ht="15">
      <c r="A79" s="32"/>
      <c r="D79" s="7"/>
      <c r="E79" s="7"/>
      <c r="F79" s="7"/>
      <c r="G79" s="79"/>
      <c r="H79" s="87"/>
      <c r="I79" s="55"/>
      <c r="J79" s="78"/>
    </row>
    <row r="80" spans="1:10" ht="15">
      <c r="A80" s="32"/>
      <c r="D80" s="7"/>
      <c r="E80" s="7"/>
      <c r="F80" s="7"/>
      <c r="G80" s="79"/>
      <c r="H80" s="87"/>
      <c r="I80" s="55"/>
      <c r="J80" s="78"/>
    </row>
    <row r="81" spans="4:10" ht="15">
      <c r="D81" s="7"/>
      <c r="E81" s="7"/>
      <c r="F81" s="7"/>
      <c r="G81" s="81"/>
      <c r="H81" s="87"/>
      <c r="I81" s="55"/>
      <c r="J81" s="78"/>
    </row>
    <row r="82" spans="4:10" ht="15">
      <c r="D82" s="7"/>
      <c r="E82" s="7"/>
      <c r="F82" s="7"/>
      <c r="G82" s="88"/>
      <c r="H82" s="88"/>
      <c r="I82" s="88"/>
      <c r="J82" s="78"/>
    </row>
    <row r="83" spans="4:10" ht="15">
      <c r="D83" s="7"/>
      <c r="E83" s="7"/>
      <c r="F83" s="7"/>
      <c r="G83" s="78"/>
      <c r="H83" s="78"/>
      <c r="I83" s="78"/>
      <c r="J83" s="78"/>
    </row>
    <row r="84" spans="4:10" ht="15">
      <c r="D84" s="7"/>
      <c r="E84" s="7"/>
      <c r="F84" s="7"/>
      <c r="G84" s="78"/>
      <c r="H84" s="78"/>
      <c r="I84" s="78"/>
      <c r="J84" s="78"/>
    </row>
    <row r="85" spans="4:10" ht="15">
      <c r="D85" s="7"/>
      <c r="E85" s="7"/>
      <c r="F85" s="7"/>
      <c r="G85" s="78"/>
      <c r="H85" s="78"/>
      <c r="I85" s="78"/>
      <c r="J85" s="78"/>
    </row>
    <row r="86" spans="1:10" s="35" customFormat="1" ht="15.75">
      <c r="A86" s="2"/>
      <c r="B86" s="28"/>
      <c r="C86" s="50"/>
      <c r="D86" s="33"/>
      <c r="E86" s="33"/>
      <c r="F86" s="34"/>
      <c r="G86" s="82"/>
      <c r="H86" s="82"/>
      <c r="I86" s="82"/>
      <c r="J86" s="82"/>
    </row>
    <row r="87" spans="4:10" ht="15">
      <c r="D87" s="7"/>
      <c r="E87" s="7"/>
      <c r="F87" s="7"/>
      <c r="G87" s="78"/>
      <c r="H87" s="78"/>
      <c r="I87" s="78"/>
      <c r="J87" s="78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1:6" ht="15">
      <c r="A90" s="22"/>
      <c r="E90" s="3"/>
      <c r="F90" s="3"/>
    </row>
    <row r="91" spans="1:6" ht="15">
      <c r="A91" s="23"/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</sheetData>
  <sheetProtection/>
  <printOptions/>
  <pageMargins left="0.6299212598425197" right="0.2362204724409449" top="0.6299212598425197" bottom="0.6299212598425197" header="0.35433070866141736" footer="0.5118110236220472"/>
  <pageSetup fitToHeight="2" horizontalDpi="600" verticalDpi="600" orientation="portrait" paperSize="9" scale="80" r:id="rId1"/>
  <headerFooter alignWithMargins="0">
    <oddHeader xml:space="preserve">&amp;LCraven District Council&amp;RAPPENDIX A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B155"/>
  <sheetViews>
    <sheetView zoomScale="75" zoomScaleNormal="75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7" sqref="S37"/>
    </sheetView>
  </sheetViews>
  <sheetFormatPr defaultColWidth="10.4453125" defaultRowHeight="15"/>
  <cols>
    <col min="1" max="1" width="19.4453125" style="4" customWidth="1"/>
    <col min="2" max="2" width="7.88671875" style="69" customWidth="1"/>
    <col min="3" max="3" width="7.99609375" style="70" customWidth="1"/>
    <col min="4" max="5" width="7.99609375" style="16" customWidth="1"/>
    <col min="6" max="6" width="7.88671875" style="16" customWidth="1"/>
    <col min="7" max="7" width="7.77734375" style="16" customWidth="1"/>
    <col min="8" max="9" width="7.99609375" style="16" customWidth="1"/>
    <col min="10" max="10" width="7.3359375" style="76" customWidth="1"/>
    <col min="11" max="11" width="7.4453125" style="76" customWidth="1"/>
    <col min="12" max="13" width="7.10546875" style="76" customWidth="1"/>
    <col min="14" max="14" width="6.88671875" style="76" customWidth="1"/>
    <col min="15" max="16" width="7.10546875" style="76" customWidth="1"/>
    <col min="17" max="17" width="7.88671875" style="16" customWidth="1"/>
    <col min="18" max="20" width="7.99609375" style="16" customWidth="1"/>
    <col min="21" max="21" width="7.88671875" style="16" customWidth="1"/>
    <col min="22" max="22" width="7.77734375" style="16" customWidth="1"/>
    <col min="23" max="24" width="7.99609375" style="16" customWidth="1"/>
    <col min="25" max="28" width="10.4453125" style="16" customWidth="1"/>
    <col min="29" max="16384" width="10.4453125" style="5" customWidth="1"/>
  </cols>
  <sheetData>
    <row r="1" spans="1:28" ht="15.75">
      <c r="A1" s="2"/>
      <c r="B1" s="28"/>
      <c r="C1" s="50"/>
      <c r="D1" s="63"/>
      <c r="E1" s="63"/>
      <c r="F1" s="63"/>
      <c r="G1" s="63"/>
      <c r="H1" s="63"/>
      <c r="I1" s="63"/>
      <c r="J1" s="73"/>
      <c r="K1" s="73"/>
      <c r="L1" s="73"/>
      <c r="M1" s="73"/>
      <c r="N1" s="73"/>
      <c r="O1" s="73"/>
      <c r="P1" s="7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15.75">
      <c r="A2" s="1" t="s">
        <v>1</v>
      </c>
      <c r="B2" s="29"/>
      <c r="C2" s="51"/>
      <c r="D2" s="14"/>
      <c r="F2" s="35"/>
      <c r="I2" s="14" t="s">
        <v>103</v>
      </c>
      <c r="J2" s="73"/>
      <c r="K2" s="73"/>
      <c r="L2" s="73"/>
      <c r="M2" s="73"/>
      <c r="N2" s="73"/>
      <c r="O2" s="73"/>
      <c r="P2" s="7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15.75">
      <c r="A3" s="2"/>
      <c r="B3" s="30"/>
      <c r="C3" s="52"/>
      <c r="D3" s="45"/>
      <c r="E3" s="45"/>
      <c r="F3" s="45"/>
      <c r="J3" s="73"/>
      <c r="K3" s="73"/>
      <c r="L3" s="73"/>
      <c r="M3" s="73"/>
      <c r="N3" s="73"/>
      <c r="O3" s="73"/>
      <c r="P3" s="7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5.75">
      <c r="A4" s="2"/>
      <c r="B4" s="30"/>
      <c r="C4" s="52"/>
      <c r="D4" s="45"/>
      <c r="E4" s="45"/>
      <c r="F4" s="45"/>
      <c r="J4" s="125" t="s">
        <v>84</v>
      </c>
      <c r="K4" s="126"/>
      <c r="L4" s="126"/>
      <c r="M4" s="126"/>
      <c r="N4" s="126"/>
      <c r="O4" s="126"/>
      <c r="P4" s="126"/>
      <c r="Q4" s="127" t="s">
        <v>85</v>
      </c>
      <c r="R4" s="128"/>
      <c r="S4" s="128"/>
      <c r="T4" s="128"/>
      <c r="U4" s="128"/>
      <c r="V4" s="128"/>
      <c r="W4" s="128"/>
      <c r="X4" s="128"/>
      <c r="Y4" s="63"/>
      <c r="Z4" s="63"/>
      <c r="AA4" s="63"/>
      <c r="AB4" s="63"/>
    </row>
    <row r="5" spans="1:28" ht="15.75">
      <c r="A5" s="1" t="s">
        <v>2</v>
      </c>
      <c r="B5" s="17" t="s">
        <v>3</v>
      </c>
      <c r="C5" s="18" t="s">
        <v>4</v>
      </c>
      <c r="D5" s="18" t="s">
        <v>10</v>
      </c>
      <c r="E5" s="9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72" t="s">
        <v>3</v>
      </c>
      <c r="K5" s="72" t="s">
        <v>4</v>
      </c>
      <c r="L5" s="72" t="s">
        <v>10</v>
      </c>
      <c r="M5" s="72" t="s">
        <v>6</v>
      </c>
      <c r="N5" s="72" t="s">
        <v>7</v>
      </c>
      <c r="O5" s="72" t="s">
        <v>8</v>
      </c>
      <c r="P5" s="72" t="s">
        <v>9</v>
      </c>
      <c r="Q5" s="17" t="s">
        <v>3</v>
      </c>
      <c r="R5" s="18" t="s">
        <v>4</v>
      </c>
      <c r="S5" s="18" t="s">
        <v>10</v>
      </c>
      <c r="T5" s="18" t="s">
        <v>5</v>
      </c>
      <c r="U5" s="17" t="s">
        <v>6</v>
      </c>
      <c r="V5" s="17" t="s">
        <v>7</v>
      </c>
      <c r="W5" s="17" t="s">
        <v>8</v>
      </c>
      <c r="X5" s="17" t="s">
        <v>9</v>
      </c>
      <c r="Y5" s="13"/>
      <c r="Z5" s="13"/>
      <c r="AA5" s="13"/>
      <c r="AB5" s="13"/>
    </row>
    <row r="6" spans="1:28" ht="15.75">
      <c r="A6" s="1"/>
      <c r="B6" s="30"/>
      <c r="C6" s="52"/>
      <c r="D6" s="45"/>
      <c r="E6" s="98"/>
      <c r="F6" s="45"/>
      <c r="J6" s="75"/>
      <c r="K6" s="75"/>
      <c r="L6" s="75"/>
      <c r="M6" s="75"/>
      <c r="N6" s="75"/>
      <c r="O6" s="75"/>
      <c r="P6" s="7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5.75">
      <c r="A7" s="32" t="s">
        <v>12</v>
      </c>
      <c r="B7" s="61">
        <f>ROUND(E7*(6/9),2)</f>
        <v>0</v>
      </c>
      <c r="C7" s="61">
        <f>ROUND(E7*(7/9),2)</f>
        <v>0</v>
      </c>
      <c r="D7" s="61">
        <f>ROUND(E7*(8/9),2)</f>
        <v>0</v>
      </c>
      <c r="E7" s="99">
        <f>'Appendix A'!D7</f>
        <v>0</v>
      </c>
      <c r="F7" s="65">
        <f aca="true" t="shared" si="0" ref="F7:F67">ROUND(E7*(11/9),2)</f>
        <v>0</v>
      </c>
      <c r="G7" s="65">
        <f>ROUND(E7*(13/9),2)</f>
        <v>0</v>
      </c>
      <c r="H7" s="65">
        <f>ROUND(E7*(15/9),2)</f>
        <v>0</v>
      </c>
      <c r="I7" s="65">
        <f>ROUND(E7*(18/9),2)</f>
        <v>0</v>
      </c>
      <c r="J7" s="77"/>
      <c r="K7" s="77"/>
      <c r="L7" s="77"/>
      <c r="M7" s="77"/>
      <c r="N7" s="77"/>
      <c r="O7" s="77"/>
      <c r="P7" s="77"/>
      <c r="Q7" s="20">
        <f>B7+J7</f>
        <v>0</v>
      </c>
      <c r="R7" s="20">
        <f>C7+K7</f>
        <v>0</v>
      </c>
      <c r="S7" s="20">
        <f>D7+L7</f>
        <v>0</v>
      </c>
      <c r="T7" s="20">
        <f>E7</f>
        <v>0</v>
      </c>
      <c r="U7" s="20">
        <f aca="true" t="shared" si="1" ref="U7:U37">F7+M7</f>
        <v>0</v>
      </c>
      <c r="V7" s="20">
        <f aca="true" t="shared" si="2" ref="V7:V37">G7+N7</f>
        <v>0</v>
      </c>
      <c r="W7" s="20">
        <f aca="true" t="shared" si="3" ref="W7:W37">H7+O7</f>
        <v>0</v>
      </c>
      <c r="X7" s="20">
        <f aca="true" t="shared" si="4" ref="X7:X37">I7+P7</f>
        <v>0</v>
      </c>
      <c r="Y7" s="13"/>
      <c r="Z7" s="13"/>
      <c r="AA7" s="13"/>
      <c r="AB7" s="13"/>
    </row>
    <row r="8" spans="1:28" ht="15.75">
      <c r="A8" s="32" t="s">
        <v>13</v>
      </c>
      <c r="B8" s="61">
        <f aca="true" t="shared" si="5" ref="B8:B68">ROUND(E8*(6/9),2)</f>
        <v>0</v>
      </c>
      <c r="C8" s="61">
        <f aca="true" t="shared" si="6" ref="C8:C68">ROUND(E8*(7/9),2)</f>
        <v>0</v>
      </c>
      <c r="D8" s="61">
        <f aca="true" t="shared" si="7" ref="D8:D68">ROUND(E8*(8/9),2)</f>
        <v>0</v>
      </c>
      <c r="E8" s="99">
        <f>'Appendix A'!D8</f>
        <v>0</v>
      </c>
      <c r="F8" s="65">
        <f t="shared" si="0"/>
        <v>0</v>
      </c>
      <c r="G8" s="65">
        <f aca="true" t="shared" si="8" ref="G8:G68">ROUND(E8*(13/9),2)</f>
        <v>0</v>
      </c>
      <c r="H8" s="65">
        <f aca="true" t="shared" si="9" ref="H8:H68">ROUND(E8*(15/9),2)</f>
        <v>0</v>
      </c>
      <c r="I8" s="65">
        <f aca="true" t="shared" si="10" ref="I8:I68">ROUND(E8*(18/9),2)</f>
        <v>0</v>
      </c>
      <c r="J8" s="77"/>
      <c r="K8" s="77"/>
      <c r="L8" s="77"/>
      <c r="M8" s="77"/>
      <c r="N8" s="77"/>
      <c r="O8" s="77"/>
      <c r="P8" s="77"/>
      <c r="Q8" s="20">
        <f aca="true" t="shared" si="11" ref="Q8:Q68">B8+J8</f>
        <v>0</v>
      </c>
      <c r="R8" s="20">
        <f aca="true" t="shared" si="12" ref="R8:R68">C8+K8</f>
        <v>0</v>
      </c>
      <c r="S8" s="20">
        <f aca="true" t="shared" si="13" ref="S8:S68">D8+L8</f>
        <v>0</v>
      </c>
      <c r="T8" s="20">
        <f aca="true" t="shared" si="14" ref="T8:T68">E8</f>
        <v>0</v>
      </c>
      <c r="U8" s="20">
        <f t="shared" si="1"/>
        <v>0</v>
      </c>
      <c r="V8" s="20">
        <f t="shared" si="2"/>
        <v>0</v>
      </c>
      <c r="W8" s="20">
        <f t="shared" si="3"/>
        <v>0</v>
      </c>
      <c r="X8" s="20">
        <f t="shared" si="4"/>
        <v>0</v>
      </c>
      <c r="Y8" s="13"/>
      <c r="Z8" s="13"/>
      <c r="AA8" s="13"/>
      <c r="AB8" s="13"/>
    </row>
    <row r="9" spans="1:28" ht="15.75">
      <c r="A9" s="32" t="s">
        <v>14</v>
      </c>
      <c r="B9" s="61">
        <f t="shared" si="5"/>
        <v>0</v>
      </c>
      <c r="C9" s="61">
        <f t="shared" si="6"/>
        <v>0</v>
      </c>
      <c r="D9" s="61">
        <f t="shared" si="7"/>
        <v>0</v>
      </c>
      <c r="E9" s="99">
        <f>'Appendix A'!D9</f>
        <v>0</v>
      </c>
      <c r="F9" s="65">
        <f t="shared" si="0"/>
        <v>0</v>
      </c>
      <c r="G9" s="65">
        <f t="shared" si="8"/>
        <v>0</v>
      </c>
      <c r="H9" s="65">
        <f t="shared" si="9"/>
        <v>0</v>
      </c>
      <c r="I9" s="65">
        <f t="shared" si="10"/>
        <v>0</v>
      </c>
      <c r="J9" s="77"/>
      <c r="K9" s="77"/>
      <c r="L9" s="77"/>
      <c r="M9" s="77"/>
      <c r="N9" s="77"/>
      <c r="O9" s="77"/>
      <c r="P9" s="77"/>
      <c r="Q9" s="20">
        <f t="shared" si="11"/>
        <v>0</v>
      </c>
      <c r="R9" s="20">
        <f t="shared" si="12"/>
        <v>0</v>
      </c>
      <c r="S9" s="20">
        <f t="shared" si="13"/>
        <v>0</v>
      </c>
      <c r="T9" s="20">
        <f t="shared" si="14"/>
        <v>0</v>
      </c>
      <c r="U9" s="20">
        <f t="shared" si="1"/>
        <v>0</v>
      </c>
      <c r="V9" s="20">
        <f t="shared" si="2"/>
        <v>0</v>
      </c>
      <c r="W9" s="20">
        <f t="shared" si="3"/>
        <v>0</v>
      </c>
      <c r="X9" s="20">
        <f t="shared" si="4"/>
        <v>0</v>
      </c>
      <c r="Y9" s="13"/>
      <c r="Z9" s="13"/>
      <c r="AA9" s="13"/>
      <c r="AB9" s="13"/>
    </row>
    <row r="10" spans="1:28" ht="15.75">
      <c r="A10" s="32" t="s">
        <v>15</v>
      </c>
      <c r="B10" s="61">
        <f t="shared" si="5"/>
        <v>27.69</v>
      </c>
      <c r="C10" s="61">
        <f t="shared" si="6"/>
        <v>32.31</v>
      </c>
      <c r="D10" s="61">
        <f t="shared" si="7"/>
        <v>36.92</v>
      </c>
      <c r="E10" s="99">
        <f>'Appendix A'!D10</f>
        <v>41.53686396677051</v>
      </c>
      <c r="F10" s="65">
        <f t="shared" si="0"/>
        <v>50.77</v>
      </c>
      <c r="G10" s="65">
        <f t="shared" si="8"/>
        <v>60</v>
      </c>
      <c r="H10" s="65">
        <f t="shared" si="9"/>
        <v>69.23</v>
      </c>
      <c r="I10" s="65">
        <f t="shared" si="10"/>
        <v>83.07</v>
      </c>
      <c r="J10" s="77"/>
      <c r="K10" s="77"/>
      <c r="L10" s="77"/>
      <c r="M10" s="77"/>
      <c r="N10" s="77"/>
      <c r="O10" s="77"/>
      <c r="P10" s="77">
        <v>0.01</v>
      </c>
      <c r="Q10" s="20">
        <f t="shared" si="11"/>
        <v>27.69</v>
      </c>
      <c r="R10" s="20">
        <f t="shared" si="12"/>
        <v>32.31</v>
      </c>
      <c r="S10" s="20">
        <f t="shared" si="13"/>
        <v>36.92</v>
      </c>
      <c r="T10" s="20">
        <f t="shared" si="14"/>
        <v>41.53686396677051</v>
      </c>
      <c r="U10" s="20">
        <f t="shared" si="1"/>
        <v>50.77</v>
      </c>
      <c r="V10" s="20">
        <f t="shared" si="2"/>
        <v>60</v>
      </c>
      <c r="W10" s="20">
        <f t="shared" si="3"/>
        <v>69.23</v>
      </c>
      <c r="X10" s="20">
        <f t="shared" si="4"/>
        <v>83.08</v>
      </c>
      <c r="Y10" s="13"/>
      <c r="Z10" s="13"/>
      <c r="AA10" s="13"/>
      <c r="AB10" s="13"/>
    </row>
    <row r="11" spans="1:28" ht="15.75">
      <c r="A11" s="32" t="s">
        <v>16</v>
      </c>
      <c r="B11" s="61">
        <f t="shared" si="5"/>
        <v>0</v>
      </c>
      <c r="C11" s="61">
        <f t="shared" si="6"/>
        <v>0</v>
      </c>
      <c r="D11" s="61">
        <f t="shared" si="7"/>
        <v>0</v>
      </c>
      <c r="E11" s="99">
        <f>'Appendix A'!D11</f>
        <v>0</v>
      </c>
      <c r="F11" s="65">
        <f t="shared" si="0"/>
        <v>0</v>
      </c>
      <c r="G11" s="65">
        <f t="shared" si="8"/>
        <v>0</v>
      </c>
      <c r="H11" s="65">
        <f t="shared" si="9"/>
        <v>0</v>
      </c>
      <c r="I11" s="65">
        <f t="shared" si="10"/>
        <v>0</v>
      </c>
      <c r="J11" s="77"/>
      <c r="K11" s="77"/>
      <c r="L11" s="77"/>
      <c r="M11" s="77"/>
      <c r="N11" s="77"/>
      <c r="O11" s="77"/>
      <c r="P11" s="77"/>
      <c r="Q11" s="20">
        <f t="shared" si="11"/>
        <v>0</v>
      </c>
      <c r="R11" s="20">
        <f t="shared" si="12"/>
        <v>0</v>
      </c>
      <c r="S11" s="20">
        <f t="shared" si="13"/>
        <v>0</v>
      </c>
      <c r="T11" s="20">
        <f t="shared" si="14"/>
        <v>0</v>
      </c>
      <c r="U11" s="20">
        <f t="shared" si="1"/>
        <v>0</v>
      </c>
      <c r="V11" s="20">
        <f t="shared" si="2"/>
        <v>0</v>
      </c>
      <c r="W11" s="20">
        <f t="shared" si="3"/>
        <v>0</v>
      </c>
      <c r="X11" s="20">
        <f t="shared" si="4"/>
        <v>0</v>
      </c>
      <c r="Y11" s="13"/>
      <c r="Z11" s="13"/>
      <c r="AA11" s="13"/>
      <c r="AB11" s="13"/>
    </row>
    <row r="12" spans="1:28" ht="15.75">
      <c r="A12" s="32" t="s">
        <v>17</v>
      </c>
      <c r="B12" s="61">
        <f t="shared" si="5"/>
        <v>0</v>
      </c>
      <c r="C12" s="61">
        <f t="shared" si="6"/>
        <v>0</v>
      </c>
      <c r="D12" s="61">
        <f t="shared" si="7"/>
        <v>0</v>
      </c>
      <c r="E12" s="99">
        <f>'Appendix A'!D12</f>
        <v>0</v>
      </c>
      <c r="F12" s="65">
        <f t="shared" si="0"/>
        <v>0</v>
      </c>
      <c r="G12" s="65">
        <f t="shared" si="8"/>
        <v>0</v>
      </c>
      <c r="H12" s="65">
        <f t="shared" si="9"/>
        <v>0</v>
      </c>
      <c r="I12" s="65">
        <f t="shared" si="10"/>
        <v>0</v>
      </c>
      <c r="J12" s="77"/>
      <c r="K12" s="77"/>
      <c r="L12" s="77"/>
      <c r="M12" s="77"/>
      <c r="N12" s="77"/>
      <c r="O12" s="77"/>
      <c r="P12" s="77"/>
      <c r="Q12" s="20">
        <f t="shared" si="11"/>
        <v>0</v>
      </c>
      <c r="R12" s="20">
        <f t="shared" si="12"/>
        <v>0</v>
      </c>
      <c r="S12" s="20">
        <f t="shared" si="13"/>
        <v>0</v>
      </c>
      <c r="T12" s="20">
        <f t="shared" si="14"/>
        <v>0</v>
      </c>
      <c r="U12" s="20">
        <f t="shared" si="1"/>
        <v>0</v>
      </c>
      <c r="V12" s="20">
        <f t="shared" si="2"/>
        <v>0</v>
      </c>
      <c r="W12" s="20">
        <f t="shared" si="3"/>
        <v>0</v>
      </c>
      <c r="X12" s="20">
        <f t="shared" si="4"/>
        <v>0</v>
      </c>
      <c r="Y12" s="13"/>
      <c r="Z12" s="13"/>
      <c r="AA12" s="13"/>
      <c r="AB12" s="13"/>
    </row>
    <row r="13" spans="1:28" s="8" customFormat="1" ht="15.75">
      <c r="A13" s="32" t="s">
        <v>18</v>
      </c>
      <c r="B13" s="61">
        <f t="shared" si="5"/>
        <v>0</v>
      </c>
      <c r="C13" s="61">
        <f t="shared" si="6"/>
        <v>0</v>
      </c>
      <c r="D13" s="61">
        <f t="shared" si="7"/>
        <v>0</v>
      </c>
      <c r="E13" s="99">
        <f>'Appendix A'!D13</f>
        <v>0</v>
      </c>
      <c r="F13" s="65">
        <f t="shared" si="0"/>
        <v>0</v>
      </c>
      <c r="G13" s="65">
        <f t="shared" si="8"/>
        <v>0</v>
      </c>
      <c r="H13" s="65">
        <f t="shared" si="9"/>
        <v>0</v>
      </c>
      <c r="I13" s="65">
        <f t="shared" si="10"/>
        <v>0</v>
      </c>
      <c r="J13" s="77"/>
      <c r="K13" s="77"/>
      <c r="L13" s="77"/>
      <c r="M13" s="77"/>
      <c r="N13" s="77"/>
      <c r="O13" s="77"/>
      <c r="P13" s="77"/>
      <c r="Q13" s="20">
        <f t="shared" si="11"/>
        <v>0</v>
      </c>
      <c r="R13" s="20">
        <f t="shared" si="12"/>
        <v>0</v>
      </c>
      <c r="S13" s="20">
        <f t="shared" si="13"/>
        <v>0</v>
      </c>
      <c r="T13" s="20">
        <f t="shared" si="14"/>
        <v>0</v>
      </c>
      <c r="U13" s="20">
        <f t="shared" si="1"/>
        <v>0</v>
      </c>
      <c r="V13" s="20">
        <f t="shared" si="2"/>
        <v>0</v>
      </c>
      <c r="W13" s="20">
        <f t="shared" si="3"/>
        <v>0</v>
      </c>
      <c r="X13" s="20">
        <f t="shared" si="4"/>
        <v>0</v>
      </c>
      <c r="Y13" s="13"/>
      <c r="Z13" s="13"/>
      <c r="AA13" s="13"/>
      <c r="AB13" s="13"/>
    </row>
    <row r="14" spans="1:28" s="8" customFormat="1" ht="15.75">
      <c r="A14" s="32" t="s">
        <v>19</v>
      </c>
      <c r="B14" s="61">
        <f t="shared" si="5"/>
        <v>57.03</v>
      </c>
      <c r="C14" s="61">
        <f t="shared" si="6"/>
        <v>66.54</v>
      </c>
      <c r="D14" s="61">
        <f t="shared" si="7"/>
        <v>76.04</v>
      </c>
      <c r="E14" s="99">
        <f>'Appendix A'!D14</f>
        <v>85.5496209230969</v>
      </c>
      <c r="F14" s="65">
        <f t="shared" si="0"/>
        <v>104.56</v>
      </c>
      <c r="G14" s="65">
        <f t="shared" si="8"/>
        <v>123.57</v>
      </c>
      <c r="H14" s="65">
        <f t="shared" si="9"/>
        <v>142.58</v>
      </c>
      <c r="I14" s="65">
        <f t="shared" si="10"/>
        <v>171.1</v>
      </c>
      <c r="J14" s="77"/>
      <c r="K14" s="77"/>
      <c r="L14" s="77"/>
      <c r="M14" s="77"/>
      <c r="N14" s="77"/>
      <c r="O14" s="77"/>
      <c r="P14" s="77"/>
      <c r="Q14" s="20">
        <f t="shared" si="11"/>
        <v>57.03</v>
      </c>
      <c r="R14" s="20">
        <f t="shared" si="12"/>
        <v>66.54</v>
      </c>
      <c r="S14" s="20">
        <f t="shared" si="13"/>
        <v>76.04</v>
      </c>
      <c r="T14" s="20">
        <f t="shared" si="14"/>
        <v>85.5496209230969</v>
      </c>
      <c r="U14" s="20">
        <f>F14+M14</f>
        <v>104.56</v>
      </c>
      <c r="V14" s="20">
        <f>G14+N14</f>
        <v>123.57</v>
      </c>
      <c r="W14" s="20">
        <f t="shared" si="3"/>
        <v>142.58</v>
      </c>
      <c r="X14" s="20">
        <f t="shared" si="4"/>
        <v>171.1</v>
      </c>
      <c r="Y14" s="13"/>
      <c r="Z14" s="13"/>
      <c r="AA14" s="13"/>
      <c r="AB14" s="13"/>
    </row>
    <row r="15" spans="1:28" s="8" customFormat="1" ht="15.75">
      <c r="A15" s="32" t="s">
        <v>20</v>
      </c>
      <c r="B15" s="61">
        <f t="shared" si="5"/>
        <v>0</v>
      </c>
      <c r="C15" s="61">
        <f t="shared" si="6"/>
        <v>0</v>
      </c>
      <c r="D15" s="61">
        <f t="shared" si="7"/>
        <v>0</v>
      </c>
      <c r="E15" s="99">
        <f>'Appendix A'!D15</f>
        <v>0</v>
      </c>
      <c r="F15" s="65">
        <f t="shared" si="0"/>
        <v>0</v>
      </c>
      <c r="G15" s="65">
        <f t="shared" si="8"/>
        <v>0</v>
      </c>
      <c r="H15" s="65">
        <f t="shared" si="9"/>
        <v>0</v>
      </c>
      <c r="I15" s="65">
        <f t="shared" si="10"/>
        <v>0</v>
      </c>
      <c r="J15" s="77"/>
      <c r="K15" s="77"/>
      <c r="L15" s="77"/>
      <c r="M15" s="77"/>
      <c r="N15" s="77"/>
      <c r="O15" s="77"/>
      <c r="P15" s="77"/>
      <c r="Q15" s="20">
        <f t="shared" si="11"/>
        <v>0</v>
      </c>
      <c r="R15" s="20">
        <f t="shared" si="12"/>
        <v>0</v>
      </c>
      <c r="S15" s="20">
        <f t="shared" si="13"/>
        <v>0</v>
      </c>
      <c r="T15" s="20">
        <f t="shared" si="14"/>
        <v>0</v>
      </c>
      <c r="U15" s="20">
        <f t="shared" si="1"/>
        <v>0</v>
      </c>
      <c r="V15" s="20">
        <f t="shared" si="2"/>
        <v>0</v>
      </c>
      <c r="W15" s="20">
        <f t="shared" si="3"/>
        <v>0</v>
      </c>
      <c r="X15" s="20">
        <f t="shared" si="4"/>
        <v>0</v>
      </c>
      <c r="Y15" s="13"/>
      <c r="Z15" s="13"/>
      <c r="AA15" s="13"/>
      <c r="AB15" s="13"/>
    </row>
    <row r="16" spans="1:28" s="8" customFormat="1" ht="15.75">
      <c r="A16" s="32" t="s">
        <v>21</v>
      </c>
      <c r="B16" s="61">
        <f t="shared" si="5"/>
        <v>22.35</v>
      </c>
      <c r="C16" s="61">
        <f t="shared" si="6"/>
        <v>26.08</v>
      </c>
      <c r="D16" s="61">
        <f t="shared" si="7"/>
        <v>29.81</v>
      </c>
      <c r="E16" s="99">
        <f>'Appendix A'!D16</f>
        <v>33.53249603706865</v>
      </c>
      <c r="F16" s="65">
        <f t="shared" si="0"/>
        <v>40.98</v>
      </c>
      <c r="G16" s="65">
        <f t="shared" si="8"/>
        <v>48.44</v>
      </c>
      <c r="H16" s="65">
        <f t="shared" si="9"/>
        <v>55.89</v>
      </c>
      <c r="I16" s="65">
        <f t="shared" si="10"/>
        <v>67.06</v>
      </c>
      <c r="J16" s="77"/>
      <c r="K16" s="77"/>
      <c r="L16" s="77">
        <v>-0.01</v>
      </c>
      <c r="M16" s="77"/>
      <c r="N16" s="77">
        <v>-0.01</v>
      </c>
      <c r="O16" s="77">
        <v>-0.01</v>
      </c>
      <c r="P16" s="77"/>
      <c r="Q16" s="20">
        <f t="shared" si="11"/>
        <v>22.35</v>
      </c>
      <c r="R16" s="20">
        <f t="shared" si="12"/>
        <v>26.08</v>
      </c>
      <c r="S16" s="20">
        <f t="shared" si="13"/>
        <v>29.799999999999997</v>
      </c>
      <c r="T16" s="20">
        <f t="shared" si="14"/>
        <v>33.53249603706865</v>
      </c>
      <c r="U16" s="20">
        <f t="shared" si="1"/>
        <v>40.98</v>
      </c>
      <c r="V16" s="20">
        <f>G16+N16</f>
        <v>48.43</v>
      </c>
      <c r="W16" s="20">
        <f>H16+O16</f>
        <v>55.88</v>
      </c>
      <c r="X16" s="20">
        <f t="shared" si="4"/>
        <v>67.06</v>
      </c>
      <c r="Y16" s="13"/>
      <c r="Z16" s="13"/>
      <c r="AA16" s="13"/>
      <c r="AB16" s="13"/>
    </row>
    <row r="17" spans="1:28" ht="15.75">
      <c r="A17" s="32" t="s">
        <v>22</v>
      </c>
      <c r="B17" s="61">
        <f t="shared" si="5"/>
        <v>0</v>
      </c>
      <c r="C17" s="61">
        <f t="shared" si="6"/>
        <v>0</v>
      </c>
      <c r="D17" s="61">
        <f t="shared" si="7"/>
        <v>0</v>
      </c>
      <c r="E17" s="99">
        <f>'Appendix A'!D17</f>
        <v>0</v>
      </c>
      <c r="F17" s="65">
        <f t="shared" si="0"/>
        <v>0</v>
      </c>
      <c r="G17" s="65">
        <f t="shared" si="8"/>
        <v>0</v>
      </c>
      <c r="H17" s="65">
        <f t="shared" si="9"/>
        <v>0</v>
      </c>
      <c r="I17" s="65">
        <f t="shared" si="10"/>
        <v>0</v>
      </c>
      <c r="J17" s="77"/>
      <c r="K17" s="77"/>
      <c r="L17" s="77"/>
      <c r="M17" s="77"/>
      <c r="N17" s="77"/>
      <c r="O17" s="77"/>
      <c r="P17" s="77"/>
      <c r="Q17" s="20">
        <f t="shared" si="11"/>
        <v>0</v>
      </c>
      <c r="R17" s="20">
        <f t="shared" si="12"/>
        <v>0</v>
      </c>
      <c r="S17" s="20">
        <f t="shared" si="13"/>
        <v>0</v>
      </c>
      <c r="T17" s="20">
        <f t="shared" si="14"/>
        <v>0</v>
      </c>
      <c r="U17" s="20">
        <f t="shared" si="1"/>
        <v>0</v>
      </c>
      <c r="V17" s="20">
        <f t="shared" si="2"/>
        <v>0</v>
      </c>
      <c r="W17" s="20">
        <f t="shared" si="3"/>
        <v>0</v>
      </c>
      <c r="X17" s="20">
        <f t="shared" si="4"/>
        <v>0</v>
      </c>
      <c r="Y17" s="13"/>
      <c r="Z17" s="13"/>
      <c r="AA17" s="13"/>
      <c r="AB17" s="13"/>
    </row>
    <row r="18" spans="1:28" ht="15.75">
      <c r="A18" s="32" t="s">
        <v>23</v>
      </c>
      <c r="B18" s="61">
        <f t="shared" si="5"/>
        <v>31.11</v>
      </c>
      <c r="C18" s="61">
        <f t="shared" si="6"/>
        <v>36.29</v>
      </c>
      <c r="D18" s="61">
        <f t="shared" si="7"/>
        <v>41.48</v>
      </c>
      <c r="E18" s="99">
        <f>'Appendix A'!D18</f>
        <v>46.66473919220621</v>
      </c>
      <c r="F18" s="65">
        <f t="shared" si="0"/>
        <v>57.03</v>
      </c>
      <c r="G18" s="65">
        <f t="shared" si="8"/>
        <v>67.4</v>
      </c>
      <c r="H18" s="65">
        <f t="shared" si="9"/>
        <v>77.77</v>
      </c>
      <c r="I18" s="65">
        <f t="shared" si="10"/>
        <v>93.33</v>
      </c>
      <c r="J18" s="77"/>
      <c r="K18" s="77"/>
      <c r="L18" s="77"/>
      <c r="M18" s="77"/>
      <c r="N18" s="77"/>
      <c r="O18" s="77"/>
      <c r="P18" s="77">
        <v>-0.01</v>
      </c>
      <c r="Q18" s="20">
        <f t="shared" si="11"/>
        <v>31.11</v>
      </c>
      <c r="R18" s="20">
        <f t="shared" si="12"/>
        <v>36.29</v>
      </c>
      <c r="S18" s="20">
        <f t="shared" si="13"/>
        <v>41.48</v>
      </c>
      <c r="T18" s="20">
        <f t="shared" si="14"/>
        <v>46.66473919220621</v>
      </c>
      <c r="U18" s="20">
        <f t="shared" si="1"/>
        <v>57.03</v>
      </c>
      <c r="V18" s="20">
        <f t="shared" si="2"/>
        <v>67.4</v>
      </c>
      <c r="W18" s="20">
        <f t="shared" si="3"/>
        <v>77.77</v>
      </c>
      <c r="X18" s="20">
        <f t="shared" si="4"/>
        <v>93.32</v>
      </c>
      <c r="Y18" s="13"/>
      <c r="Z18" s="13"/>
      <c r="AA18" s="13"/>
      <c r="AB18" s="13"/>
    </row>
    <row r="19" spans="1:28" ht="15.75">
      <c r="A19" s="32" t="s">
        <v>24</v>
      </c>
      <c r="B19" s="61">
        <f t="shared" si="5"/>
        <v>33.53</v>
      </c>
      <c r="C19" s="61">
        <f t="shared" si="6"/>
        <v>39.12</v>
      </c>
      <c r="D19" s="61">
        <f t="shared" si="7"/>
        <v>44.71</v>
      </c>
      <c r="E19" s="99">
        <f>'Appendix A'!D19</f>
        <v>50.294972696846926</v>
      </c>
      <c r="F19" s="65">
        <f t="shared" si="0"/>
        <v>61.47</v>
      </c>
      <c r="G19" s="65">
        <f t="shared" si="8"/>
        <v>72.65</v>
      </c>
      <c r="H19" s="65">
        <f t="shared" si="9"/>
        <v>83.82</v>
      </c>
      <c r="I19" s="65">
        <f t="shared" si="10"/>
        <v>100.59</v>
      </c>
      <c r="J19" s="77"/>
      <c r="K19" s="77">
        <v>-0.01</v>
      </c>
      <c r="L19" s="77">
        <v>-0.01</v>
      </c>
      <c r="M19" s="77"/>
      <c r="N19" s="77">
        <v>-0.01</v>
      </c>
      <c r="O19" s="77"/>
      <c r="P19" s="77">
        <v>-0.01</v>
      </c>
      <c r="Q19" s="20">
        <f t="shared" si="11"/>
        <v>33.53</v>
      </c>
      <c r="R19" s="20">
        <f t="shared" si="12"/>
        <v>39.11</v>
      </c>
      <c r="S19" s="20">
        <f t="shared" si="13"/>
        <v>44.7</v>
      </c>
      <c r="T19" s="20">
        <f t="shared" si="14"/>
        <v>50.294972696846926</v>
      </c>
      <c r="U19" s="20">
        <f t="shared" si="1"/>
        <v>61.47</v>
      </c>
      <c r="V19" s="20">
        <f t="shared" si="2"/>
        <v>72.64</v>
      </c>
      <c r="W19" s="20">
        <f t="shared" si="3"/>
        <v>83.82</v>
      </c>
      <c r="X19" s="20">
        <f t="shared" si="4"/>
        <v>100.58</v>
      </c>
      <c r="Y19" s="13"/>
      <c r="Z19" s="13"/>
      <c r="AA19" s="13"/>
      <c r="AB19" s="13"/>
    </row>
    <row r="20" spans="1:28" ht="15.75">
      <c r="A20" s="32" t="s">
        <v>25</v>
      </c>
      <c r="B20" s="61">
        <f t="shared" si="5"/>
        <v>41.21</v>
      </c>
      <c r="C20" s="61">
        <f t="shared" si="6"/>
        <v>48.07</v>
      </c>
      <c r="D20" s="61">
        <f t="shared" si="7"/>
        <v>54.94</v>
      </c>
      <c r="E20" s="99">
        <f>'Appendix A'!D20</f>
        <v>61.807537560275776</v>
      </c>
      <c r="F20" s="65">
        <f t="shared" si="0"/>
        <v>75.54</v>
      </c>
      <c r="G20" s="65">
        <f t="shared" si="8"/>
        <v>89.28</v>
      </c>
      <c r="H20" s="65">
        <f t="shared" si="9"/>
        <v>103.01</v>
      </c>
      <c r="I20" s="65">
        <f t="shared" si="10"/>
        <v>123.62</v>
      </c>
      <c r="J20" s="77"/>
      <c r="K20" s="77"/>
      <c r="L20" s="77"/>
      <c r="M20" s="77">
        <v>0.01</v>
      </c>
      <c r="N20" s="77"/>
      <c r="O20" s="77">
        <v>0.01</v>
      </c>
      <c r="P20" s="77"/>
      <c r="Q20" s="20">
        <f t="shared" si="11"/>
        <v>41.21</v>
      </c>
      <c r="R20" s="20">
        <f t="shared" si="12"/>
        <v>48.07</v>
      </c>
      <c r="S20" s="20">
        <f t="shared" si="13"/>
        <v>54.94</v>
      </c>
      <c r="T20" s="20">
        <f t="shared" si="14"/>
        <v>61.807537560275776</v>
      </c>
      <c r="U20" s="20">
        <f t="shared" si="1"/>
        <v>75.55000000000001</v>
      </c>
      <c r="V20" s="20">
        <f t="shared" si="2"/>
        <v>89.28</v>
      </c>
      <c r="W20" s="20">
        <f t="shared" si="3"/>
        <v>103.02000000000001</v>
      </c>
      <c r="X20" s="20">
        <f t="shared" si="4"/>
        <v>123.62</v>
      </c>
      <c r="Y20" s="13"/>
      <c r="Z20" s="13"/>
      <c r="AA20" s="13"/>
      <c r="AB20" s="13"/>
    </row>
    <row r="21" spans="1:28" ht="15.75">
      <c r="A21" s="32" t="s">
        <v>26</v>
      </c>
      <c r="B21" s="61">
        <f t="shared" si="5"/>
        <v>0</v>
      </c>
      <c r="C21" s="61">
        <f t="shared" si="6"/>
        <v>0</v>
      </c>
      <c r="D21" s="61">
        <f t="shared" si="7"/>
        <v>0</v>
      </c>
      <c r="E21" s="99">
        <f>'Appendix A'!D21</f>
        <v>0</v>
      </c>
      <c r="F21" s="65">
        <f t="shared" si="0"/>
        <v>0</v>
      </c>
      <c r="G21" s="65">
        <f t="shared" si="8"/>
        <v>0</v>
      </c>
      <c r="H21" s="65">
        <f t="shared" si="9"/>
        <v>0</v>
      </c>
      <c r="I21" s="65">
        <f t="shared" si="10"/>
        <v>0</v>
      </c>
      <c r="J21" s="77"/>
      <c r="K21" s="77"/>
      <c r="L21" s="77"/>
      <c r="M21" s="77"/>
      <c r="N21" s="77"/>
      <c r="O21" s="77"/>
      <c r="P21" s="77"/>
      <c r="Q21" s="20">
        <f t="shared" si="11"/>
        <v>0</v>
      </c>
      <c r="R21" s="20">
        <f t="shared" si="12"/>
        <v>0</v>
      </c>
      <c r="S21" s="20">
        <f t="shared" si="13"/>
        <v>0</v>
      </c>
      <c r="T21" s="20">
        <f t="shared" si="14"/>
        <v>0</v>
      </c>
      <c r="U21" s="20">
        <f t="shared" si="1"/>
        <v>0</v>
      </c>
      <c r="V21" s="20">
        <f t="shared" si="2"/>
        <v>0</v>
      </c>
      <c r="W21" s="20">
        <f t="shared" si="3"/>
        <v>0</v>
      </c>
      <c r="X21" s="20">
        <f t="shared" si="4"/>
        <v>0</v>
      </c>
      <c r="Y21" s="13"/>
      <c r="Z21" s="13"/>
      <c r="AA21" s="13"/>
      <c r="AB21" s="13"/>
    </row>
    <row r="22" spans="1:28" ht="15.75">
      <c r="A22" s="32" t="s">
        <v>27</v>
      </c>
      <c r="B22" s="61">
        <f t="shared" si="5"/>
        <v>21.17</v>
      </c>
      <c r="C22" s="61">
        <f t="shared" si="6"/>
        <v>24.69</v>
      </c>
      <c r="D22" s="61">
        <f t="shared" si="7"/>
        <v>28.22</v>
      </c>
      <c r="E22" s="99">
        <f>'Appendix A'!D22</f>
        <v>31.750661939595204</v>
      </c>
      <c r="F22" s="65">
        <f t="shared" si="0"/>
        <v>38.81</v>
      </c>
      <c r="G22" s="65">
        <f t="shared" si="8"/>
        <v>45.86</v>
      </c>
      <c r="H22" s="65">
        <f t="shared" si="9"/>
        <v>52.92</v>
      </c>
      <c r="I22" s="65">
        <f t="shared" si="10"/>
        <v>63.5</v>
      </c>
      <c r="J22" s="77"/>
      <c r="K22" s="104"/>
      <c r="L22" s="77"/>
      <c r="M22" s="77"/>
      <c r="N22" s="77"/>
      <c r="O22" s="77"/>
      <c r="P22" s="77"/>
      <c r="Q22" s="20">
        <f t="shared" si="11"/>
        <v>21.17</v>
      </c>
      <c r="R22" s="20">
        <f t="shared" si="12"/>
        <v>24.69</v>
      </c>
      <c r="S22" s="20">
        <f t="shared" si="13"/>
        <v>28.22</v>
      </c>
      <c r="T22" s="20">
        <f t="shared" si="14"/>
        <v>31.750661939595204</v>
      </c>
      <c r="U22" s="20">
        <f t="shared" si="1"/>
        <v>38.81</v>
      </c>
      <c r="V22" s="20">
        <f t="shared" si="2"/>
        <v>45.86</v>
      </c>
      <c r="W22" s="20">
        <f t="shared" si="3"/>
        <v>52.92</v>
      </c>
      <c r="X22" s="20">
        <f t="shared" si="4"/>
        <v>63.5</v>
      </c>
      <c r="Y22" s="13"/>
      <c r="Z22" s="13"/>
      <c r="AA22" s="13"/>
      <c r="AB22" s="13"/>
    </row>
    <row r="23" spans="1:28" ht="15.75">
      <c r="A23" s="32" t="s">
        <v>28</v>
      </c>
      <c r="B23" s="61">
        <f t="shared" si="5"/>
        <v>17.69</v>
      </c>
      <c r="C23" s="61">
        <f t="shared" si="6"/>
        <v>20.64</v>
      </c>
      <c r="D23" s="61">
        <f t="shared" si="7"/>
        <v>23.59</v>
      </c>
      <c r="E23" s="99">
        <f>'Appendix A'!D23</f>
        <v>26.536930777933964</v>
      </c>
      <c r="F23" s="65">
        <f t="shared" si="0"/>
        <v>32.43</v>
      </c>
      <c r="G23" s="65">
        <f t="shared" si="8"/>
        <v>38.33</v>
      </c>
      <c r="H23" s="65">
        <f t="shared" si="9"/>
        <v>44.23</v>
      </c>
      <c r="I23" s="65">
        <f t="shared" si="10"/>
        <v>53.07</v>
      </c>
      <c r="J23" s="77"/>
      <c r="K23" s="77"/>
      <c r="L23" s="77"/>
      <c r="M23" s="77">
        <v>0.01</v>
      </c>
      <c r="N23" s="77">
        <v>0.01</v>
      </c>
      <c r="O23" s="77"/>
      <c r="P23" s="77">
        <v>0.01</v>
      </c>
      <c r="Q23" s="20">
        <f t="shared" si="11"/>
        <v>17.69</v>
      </c>
      <c r="R23" s="20">
        <f t="shared" si="12"/>
        <v>20.64</v>
      </c>
      <c r="S23" s="20">
        <f t="shared" si="13"/>
        <v>23.59</v>
      </c>
      <c r="T23" s="20">
        <f t="shared" si="14"/>
        <v>26.536930777933964</v>
      </c>
      <c r="U23" s="20">
        <f t="shared" si="1"/>
        <v>32.44</v>
      </c>
      <c r="V23" s="20">
        <f t="shared" si="2"/>
        <v>38.339999999999996</v>
      </c>
      <c r="W23" s="20">
        <f t="shared" si="3"/>
        <v>44.23</v>
      </c>
      <c r="X23" s="20">
        <f t="shared" si="4"/>
        <v>53.08</v>
      </c>
      <c r="Y23" s="13"/>
      <c r="Z23" s="13"/>
      <c r="AA23" s="13"/>
      <c r="AB23" s="13"/>
    </row>
    <row r="24" spans="1:28" ht="15.75">
      <c r="A24" s="32" t="s">
        <v>29</v>
      </c>
      <c r="B24" s="61">
        <f t="shared" si="5"/>
        <v>2.19</v>
      </c>
      <c r="C24" s="61">
        <f t="shared" si="6"/>
        <v>2.56</v>
      </c>
      <c r="D24" s="61">
        <f t="shared" si="7"/>
        <v>2.92</v>
      </c>
      <c r="E24" s="99">
        <f>'Appendix A'!D24</f>
        <v>3.29</v>
      </c>
      <c r="F24" s="65">
        <f t="shared" si="0"/>
        <v>4.02</v>
      </c>
      <c r="G24" s="65">
        <f t="shared" si="8"/>
        <v>4.75</v>
      </c>
      <c r="H24" s="65">
        <f t="shared" si="9"/>
        <v>5.48</v>
      </c>
      <c r="I24" s="65">
        <f t="shared" si="10"/>
        <v>6.58</v>
      </c>
      <c r="J24" s="77"/>
      <c r="K24" s="77"/>
      <c r="L24" s="77"/>
      <c r="M24" s="77"/>
      <c r="N24" s="77"/>
      <c r="O24" s="77"/>
      <c r="P24" s="77"/>
      <c r="Q24" s="20">
        <f t="shared" si="11"/>
        <v>2.19</v>
      </c>
      <c r="R24" s="20">
        <f t="shared" si="12"/>
        <v>2.56</v>
      </c>
      <c r="S24" s="20">
        <f t="shared" si="13"/>
        <v>2.92</v>
      </c>
      <c r="T24" s="20">
        <f t="shared" si="14"/>
        <v>3.29</v>
      </c>
      <c r="U24" s="20">
        <f t="shared" si="1"/>
        <v>4.02</v>
      </c>
      <c r="V24" s="20">
        <f t="shared" si="2"/>
        <v>4.75</v>
      </c>
      <c r="W24" s="20">
        <f t="shared" si="3"/>
        <v>5.48</v>
      </c>
      <c r="X24" s="20">
        <f t="shared" si="4"/>
        <v>6.58</v>
      </c>
      <c r="Y24" s="13"/>
      <c r="Z24" s="13"/>
      <c r="AA24" s="13"/>
      <c r="AB24" s="13"/>
    </row>
    <row r="25" spans="1:28" ht="15.75">
      <c r="A25" s="32" t="s">
        <v>30</v>
      </c>
      <c r="B25" s="61">
        <f t="shared" si="5"/>
        <v>9.47</v>
      </c>
      <c r="C25" s="61">
        <f t="shared" si="6"/>
        <v>11.05</v>
      </c>
      <c r="D25" s="61">
        <f t="shared" si="7"/>
        <v>12.63</v>
      </c>
      <c r="E25" s="99">
        <f>'Appendix A'!D25</f>
        <v>14.205488997555014</v>
      </c>
      <c r="F25" s="65">
        <f t="shared" si="0"/>
        <v>17.36</v>
      </c>
      <c r="G25" s="65">
        <f t="shared" si="8"/>
        <v>20.52</v>
      </c>
      <c r="H25" s="65">
        <f t="shared" si="9"/>
        <v>23.68</v>
      </c>
      <c r="I25" s="65">
        <f t="shared" si="10"/>
        <v>28.41</v>
      </c>
      <c r="J25" s="77"/>
      <c r="K25" s="77"/>
      <c r="L25" s="77"/>
      <c r="M25" s="77">
        <v>0.01</v>
      </c>
      <c r="N25" s="77">
        <v>0.01</v>
      </c>
      <c r="O25" s="77"/>
      <c r="P25" s="77">
        <v>0.01</v>
      </c>
      <c r="Q25" s="20">
        <f t="shared" si="11"/>
        <v>9.47</v>
      </c>
      <c r="R25" s="20">
        <f t="shared" si="12"/>
        <v>11.05</v>
      </c>
      <c r="S25" s="20">
        <f t="shared" si="13"/>
        <v>12.63</v>
      </c>
      <c r="T25" s="20">
        <f t="shared" si="14"/>
        <v>14.205488997555014</v>
      </c>
      <c r="U25" s="20">
        <f t="shared" si="1"/>
        <v>17.37</v>
      </c>
      <c r="V25" s="20">
        <f t="shared" si="2"/>
        <v>20.53</v>
      </c>
      <c r="W25" s="20">
        <f t="shared" si="3"/>
        <v>23.68</v>
      </c>
      <c r="X25" s="20">
        <f t="shared" si="4"/>
        <v>28.42</v>
      </c>
      <c r="Y25" s="13"/>
      <c r="Z25" s="13"/>
      <c r="AA25" s="13"/>
      <c r="AB25" s="13"/>
    </row>
    <row r="26" spans="1:28" ht="15.75">
      <c r="A26" s="32" t="s">
        <v>31</v>
      </c>
      <c r="B26" s="61">
        <f t="shared" si="5"/>
        <v>30.53</v>
      </c>
      <c r="C26" s="61">
        <f t="shared" si="6"/>
        <v>35.61</v>
      </c>
      <c r="D26" s="61">
        <f t="shared" si="7"/>
        <v>40.7</v>
      </c>
      <c r="E26" s="99">
        <f>'Appendix A'!D26</f>
        <v>45.790093077992935</v>
      </c>
      <c r="F26" s="65">
        <f t="shared" si="0"/>
        <v>55.97</v>
      </c>
      <c r="G26" s="65">
        <f t="shared" si="8"/>
        <v>66.14</v>
      </c>
      <c r="H26" s="65">
        <f t="shared" si="9"/>
        <v>76.32</v>
      </c>
      <c r="I26" s="65">
        <f t="shared" si="10"/>
        <v>91.58</v>
      </c>
      <c r="J26" s="77"/>
      <c r="K26" s="77"/>
      <c r="L26" s="77"/>
      <c r="M26" s="77"/>
      <c r="N26" s="77"/>
      <c r="O26" s="77"/>
      <c r="P26" s="77"/>
      <c r="Q26" s="20">
        <f t="shared" si="11"/>
        <v>30.53</v>
      </c>
      <c r="R26" s="20">
        <f t="shared" si="12"/>
        <v>35.61</v>
      </c>
      <c r="S26" s="20">
        <f t="shared" si="13"/>
        <v>40.7</v>
      </c>
      <c r="T26" s="20">
        <f t="shared" si="14"/>
        <v>45.790093077992935</v>
      </c>
      <c r="U26" s="20">
        <f t="shared" si="1"/>
        <v>55.97</v>
      </c>
      <c r="V26" s="20">
        <f t="shared" si="2"/>
        <v>66.14</v>
      </c>
      <c r="W26" s="20">
        <f t="shared" si="3"/>
        <v>76.32</v>
      </c>
      <c r="X26" s="20">
        <f t="shared" si="4"/>
        <v>91.58</v>
      </c>
      <c r="Y26" s="13"/>
      <c r="Z26" s="13"/>
      <c r="AA26" s="13"/>
      <c r="AB26" s="13"/>
    </row>
    <row r="27" spans="1:28" ht="15.75">
      <c r="A27" s="32" t="s">
        <v>32</v>
      </c>
      <c r="B27" s="61">
        <f t="shared" si="5"/>
        <v>38.81</v>
      </c>
      <c r="C27" s="61">
        <f t="shared" si="6"/>
        <v>45.28</v>
      </c>
      <c r="D27" s="61">
        <f t="shared" si="7"/>
        <v>51.75</v>
      </c>
      <c r="E27" s="99">
        <f>'Appendix A'!D27</f>
        <v>58.21529248008609</v>
      </c>
      <c r="F27" s="65">
        <f t="shared" si="0"/>
        <v>71.15</v>
      </c>
      <c r="G27" s="65">
        <f t="shared" si="8"/>
        <v>84.09</v>
      </c>
      <c r="H27" s="65">
        <f t="shared" si="9"/>
        <v>97.03</v>
      </c>
      <c r="I27" s="65">
        <f t="shared" si="10"/>
        <v>116.43</v>
      </c>
      <c r="J27" s="77"/>
      <c r="K27" s="77"/>
      <c r="L27" s="77"/>
      <c r="M27" s="77">
        <v>0.01</v>
      </c>
      <c r="N27" s="77">
        <v>0.01</v>
      </c>
      <c r="O27" s="77"/>
      <c r="P27" s="77">
        <v>0.01</v>
      </c>
      <c r="Q27" s="20">
        <f t="shared" si="11"/>
        <v>38.81</v>
      </c>
      <c r="R27" s="20">
        <f t="shared" si="12"/>
        <v>45.28</v>
      </c>
      <c r="S27" s="20">
        <f t="shared" si="13"/>
        <v>51.75</v>
      </c>
      <c r="T27" s="20">
        <f t="shared" si="14"/>
        <v>58.21529248008609</v>
      </c>
      <c r="U27" s="20">
        <f t="shared" si="1"/>
        <v>71.16000000000001</v>
      </c>
      <c r="V27" s="20">
        <f t="shared" si="2"/>
        <v>84.10000000000001</v>
      </c>
      <c r="W27" s="20">
        <f t="shared" si="3"/>
        <v>97.03</v>
      </c>
      <c r="X27" s="20">
        <f t="shared" si="4"/>
        <v>116.44000000000001</v>
      </c>
      <c r="Y27" s="13"/>
      <c r="Z27" s="13"/>
      <c r="AA27" s="13"/>
      <c r="AB27" s="13"/>
    </row>
    <row r="28" spans="1:28" ht="15.75">
      <c r="A28" s="32" t="s">
        <v>33</v>
      </c>
      <c r="B28" s="61">
        <f t="shared" si="5"/>
        <v>0</v>
      </c>
      <c r="C28" s="61">
        <f t="shared" si="6"/>
        <v>0</v>
      </c>
      <c r="D28" s="61">
        <f t="shared" si="7"/>
        <v>0</v>
      </c>
      <c r="E28" s="99">
        <f>'Appendix A'!D28</f>
        <v>0</v>
      </c>
      <c r="F28" s="65">
        <f t="shared" si="0"/>
        <v>0</v>
      </c>
      <c r="G28" s="65">
        <f t="shared" si="8"/>
        <v>0</v>
      </c>
      <c r="H28" s="65">
        <f t="shared" si="9"/>
        <v>0</v>
      </c>
      <c r="I28" s="65">
        <f t="shared" si="10"/>
        <v>0</v>
      </c>
      <c r="J28" s="77"/>
      <c r="K28" s="77"/>
      <c r="L28" s="77"/>
      <c r="M28" s="77"/>
      <c r="N28" s="77"/>
      <c r="O28" s="77"/>
      <c r="P28" s="77"/>
      <c r="Q28" s="20">
        <f t="shared" si="11"/>
        <v>0</v>
      </c>
      <c r="R28" s="20">
        <f t="shared" si="12"/>
        <v>0</v>
      </c>
      <c r="S28" s="20">
        <f t="shared" si="13"/>
        <v>0</v>
      </c>
      <c r="T28" s="20">
        <f t="shared" si="14"/>
        <v>0</v>
      </c>
      <c r="U28" s="20">
        <f t="shared" si="1"/>
        <v>0</v>
      </c>
      <c r="V28" s="20">
        <f t="shared" si="2"/>
        <v>0</v>
      </c>
      <c r="W28" s="20">
        <f t="shared" si="3"/>
        <v>0</v>
      </c>
      <c r="X28" s="20">
        <f t="shared" si="4"/>
        <v>0</v>
      </c>
      <c r="Y28" s="13"/>
      <c r="Z28" s="13"/>
      <c r="AA28" s="13"/>
      <c r="AB28" s="13"/>
    </row>
    <row r="29" spans="1:28" ht="15.75">
      <c r="A29" s="32" t="s">
        <v>34</v>
      </c>
      <c r="B29" s="61">
        <f t="shared" si="5"/>
        <v>29.27</v>
      </c>
      <c r="C29" s="61">
        <f t="shared" si="6"/>
        <v>34.15</v>
      </c>
      <c r="D29" s="61">
        <f t="shared" si="7"/>
        <v>39.03</v>
      </c>
      <c r="E29" s="99">
        <f>'Appendix A'!D29</f>
        <v>43.904146891776236</v>
      </c>
      <c r="F29" s="65">
        <f t="shared" si="0"/>
        <v>53.66</v>
      </c>
      <c r="G29" s="65">
        <f t="shared" si="8"/>
        <v>63.42</v>
      </c>
      <c r="H29" s="65">
        <f t="shared" si="9"/>
        <v>73.17</v>
      </c>
      <c r="I29" s="65">
        <f t="shared" si="10"/>
        <v>87.81</v>
      </c>
      <c r="J29" s="77"/>
      <c r="K29" s="77">
        <v>-0.01</v>
      </c>
      <c r="L29" s="77">
        <v>-0.01</v>
      </c>
      <c r="M29" s="77"/>
      <c r="N29" s="77">
        <v>-0.01</v>
      </c>
      <c r="O29" s="77"/>
      <c r="P29" s="77">
        <v>-0.01</v>
      </c>
      <c r="Q29" s="20">
        <f t="shared" si="11"/>
        <v>29.27</v>
      </c>
      <c r="R29" s="20">
        <f t="shared" si="12"/>
        <v>34.14</v>
      </c>
      <c r="S29" s="20">
        <f t="shared" si="13"/>
        <v>39.02</v>
      </c>
      <c r="T29" s="20">
        <f t="shared" si="14"/>
        <v>43.904146891776236</v>
      </c>
      <c r="U29" s="20">
        <f t="shared" si="1"/>
        <v>53.66</v>
      </c>
      <c r="V29" s="20">
        <f t="shared" si="2"/>
        <v>63.410000000000004</v>
      </c>
      <c r="W29" s="20">
        <f t="shared" si="3"/>
        <v>73.17</v>
      </c>
      <c r="X29" s="20">
        <f t="shared" si="4"/>
        <v>87.8</v>
      </c>
      <c r="Y29" s="13"/>
      <c r="Z29" s="13"/>
      <c r="AA29" s="13"/>
      <c r="AB29" s="13"/>
    </row>
    <row r="30" spans="1:28" ht="15.75">
      <c r="A30" s="32" t="s">
        <v>35</v>
      </c>
      <c r="B30" s="61">
        <f t="shared" si="5"/>
        <v>0</v>
      </c>
      <c r="C30" s="61">
        <f t="shared" si="6"/>
        <v>0</v>
      </c>
      <c r="D30" s="61">
        <f t="shared" si="7"/>
        <v>0</v>
      </c>
      <c r="E30" s="99">
        <f>'Appendix A'!D30</f>
        <v>0</v>
      </c>
      <c r="F30" s="65">
        <f t="shared" si="0"/>
        <v>0</v>
      </c>
      <c r="G30" s="65">
        <f t="shared" si="8"/>
        <v>0</v>
      </c>
      <c r="H30" s="65">
        <f t="shared" si="9"/>
        <v>0</v>
      </c>
      <c r="I30" s="65">
        <f t="shared" si="10"/>
        <v>0</v>
      </c>
      <c r="J30" s="77"/>
      <c r="K30" s="77"/>
      <c r="L30" s="77"/>
      <c r="M30" s="77"/>
      <c r="N30" s="77"/>
      <c r="O30" s="77"/>
      <c r="P30" s="77"/>
      <c r="Q30" s="20">
        <f t="shared" si="11"/>
        <v>0</v>
      </c>
      <c r="R30" s="20">
        <f t="shared" si="12"/>
        <v>0</v>
      </c>
      <c r="S30" s="20">
        <f t="shared" si="13"/>
        <v>0</v>
      </c>
      <c r="T30" s="20">
        <f t="shared" si="14"/>
        <v>0</v>
      </c>
      <c r="U30" s="20">
        <f t="shared" si="1"/>
        <v>0</v>
      </c>
      <c r="V30" s="20">
        <f t="shared" si="2"/>
        <v>0</v>
      </c>
      <c r="W30" s="20">
        <f t="shared" si="3"/>
        <v>0</v>
      </c>
      <c r="X30" s="20">
        <f t="shared" si="4"/>
        <v>0</v>
      </c>
      <c r="Y30" s="13"/>
      <c r="Z30" s="13"/>
      <c r="AA30" s="13"/>
      <c r="AB30" s="13"/>
    </row>
    <row r="31" spans="1:28" ht="15.75">
      <c r="A31" s="32" t="s">
        <v>36</v>
      </c>
      <c r="B31" s="61">
        <f t="shared" si="5"/>
        <v>20.88</v>
      </c>
      <c r="C31" s="61">
        <f t="shared" si="6"/>
        <v>24.37</v>
      </c>
      <c r="D31" s="61">
        <f t="shared" si="7"/>
        <v>27.85</v>
      </c>
      <c r="E31" s="99">
        <f>'Appendix A'!D31</f>
        <v>31.327381561444795</v>
      </c>
      <c r="F31" s="65">
        <f t="shared" si="0"/>
        <v>38.29</v>
      </c>
      <c r="G31" s="65">
        <f t="shared" si="8"/>
        <v>45.25</v>
      </c>
      <c r="H31" s="65">
        <f t="shared" si="9"/>
        <v>52.21</v>
      </c>
      <c r="I31" s="65">
        <f t="shared" si="10"/>
        <v>62.65</v>
      </c>
      <c r="J31" s="77">
        <v>0.01</v>
      </c>
      <c r="K31" s="77"/>
      <c r="L31" s="77"/>
      <c r="M31" s="77"/>
      <c r="N31" s="77"/>
      <c r="O31" s="77">
        <v>0.01</v>
      </c>
      <c r="P31" s="77">
        <v>0.01</v>
      </c>
      <c r="Q31" s="20">
        <f t="shared" si="11"/>
        <v>20.89</v>
      </c>
      <c r="R31" s="20">
        <f t="shared" si="12"/>
        <v>24.37</v>
      </c>
      <c r="S31" s="20">
        <f t="shared" si="13"/>
        <v>27.85</v>
      </c>
      <c r="T31" s="20">
        <f t="shared" si="14"/>
        <v>31.327381561444795</v>
      </c>
      <c r="U31" s="20">
        <f t="shared" si="1"/>
        <v>38.29</v>
      </c>
      <c r="V31" s="20">
        <f t="shared" si="2"/>
        <v>45.25</v>
      </c>
      <c r="W31" s="20">
        <f t="shared" si="3"/>
        <v>52.22</v>
      </c>
      <c r="X31" s="20">
        <f t="shared" si="4"/>
        <v>62.66</v>
      </c>
      <c r="Y31" s="13"/>
      <c r="Z31" s="13"/>
      <c r="AA31" s="13"/>
      <c r="AB31" s="13"/>
    </row>
    <row r="32" spans="1:28" s="8" customFormat="1" ht="15.75">
      <c r="A32" s="32" t="s">
        <v>37</v>
      </c>
      <c r="B32" s="61">
        <f t="shared" si="5"/>
        <v>0</v>
      </c>
      <c r="C32" s="61">
        <f t="shared" si="6"/>
        <v>0</v>
      </c>
      <c r="D32" s="61">
        <f t="shared" si="7"/>
        <v>0</v>
      </c>
      <c r="E32" s="99">
        <f>'Appendix A'!D32</f>
        <v>0</v>
      </c>
      <c r="F32" s="65">
        <f t="shared" si="0"/>
        <v>0</v>
      </c>
      <c r="G32" s="65">
        <f t="shared" si="8"/>
        <v>0</v>
      </c>
      <c r="H32" s="65">
        <f t="shared" si="9"/>
        <v>0</v>
      </c>
      <c r="I32" s="65">
        <f t="shared" si="10"/>
        <v>0</v>
      </c>
      <c r="J32" s="77"/>
      <c r="K32" s="77"/>
      <c r="L32" s="77"/>
      <c r="M32" s="77"/>
      <c r="N32" s="77"/>
      <c r="O32" s="77"/>
      <c r="P32" s="77"/>
      <c r="Q32" s="20">
        <f t="shared" si="11"/>
        <v>0</v>
      </c>
      <c r="R32" s="20">
        <f t="shared" si="12"/>
        <v>0</v>
      </c>
      <c r="S32" s="20">
        <f t="shared" si="13"/>
        <v>0</v>
      </c>
      <c r="T32" s="20">
        <f t="shared" si="14"/>
        <v>0</v>
      </c>
      <c r="U32" s="20">
        <f t="shared" si="1"/>
        <v>0</v>
      </c>
      <c r="V32" s="20">
        <f t="shared" si="2"/>
        <v>0</v>
      </c>
      <c r="W32" s="20">
        <f t="shared" si="3"/>
        <v>0</v>
      </c>
      <c r="X32" s="20">
        <f t="shared" si="4"/>
        <v>0</v>
      </c>
      <c r="Y32" s="13"/>
      <c r="Z32" s="13"/>
      <c r="AA32" s="13"/>
      <c r="AB32" s="13"/>
    </row>
    <row r="33" spans="1:28" s="8" customFormat="1" ht="15.75">
      <c r="A33" s="32" t="s">
        <v>38</v>
      </c>
      <c r="B33" s="61">
        <f t="shared" si="5"/>
        <v>38.78</v>
      </c>
      <c r="C33" s="61">
        <f t="shared" si="6"/>
        <v>45.24</v>
      </c>
      <c r="D33" s="61">
        <f t="shared" si="7"/>
        <v>51.71</v>
      </c>
      <c r="E33" s="99">
        <f>'Appendix A'!D33</f>
        <v>58.1714527027027</v>
      </c>
      <c r="F33" s="65">
        <f t="shared" si="0"/>
        <v>71.1</v>
      </c>
      <c r="G33" s="65">
        <f t="shared" si="8"/>
        <v>84.03</v>
      </c>
      <c r="H33" s="65">
        <f t="shared" si="9"/>
        <v>96.95</v>
      </c>
      <c r="I33" s="65">
        <f t="shared" si="10"/>
        <v>116.34</v>
      </c>
      <c r="J33" s="77"/>
      <c r="K33" s="77"/>
      <c r="L33" s="77"/>
      <c r="M33" s="77"/>
      <c r="N33" s="77">
        <v>-0.01</v>
      </c>
      <c r="O33" s="77"/>
      <c r="P33" s="77"/>
      <c r="Q33" s="20">
        <f t="shared" si="11"/>
        <v>38.78</v>
      </c>
      <c r="R33" s="20">
        <f t="shared" si="12"/>
        <v>45.24</v>
      </c>
      <c r="S33" s="20">
        <f t="shared" si="13"/>
        <v>51.71</v>
      </c>
      <c r="T33" s="20">
        <f t="shared" si="14"/>
        <v>58.1714527027027</v>
      </c>
      <c r="U33" s="20">
        <f t="shared" si="1"/>
        <v>71.1</v>
      </c>
      <c r="V33" s="20">
        <f t="shared" si="2"/>
        <v>84.02</v>
      </c>
      <c r="W33" s="20">
        <f t="shared" si="3"/>
        <v>96.95</v>
      </c>
      <c r="X33" s="20">
        <f t="shared" si="4"/>
        <v>116.34</v>
      </c>
      <c r="Y33" s="13"/>
      <c r="Z33" s="13"/>
      <c r="AA33" s="13"/>
      <c r="AB33" s="13"/>
    </row>
    <row r="34" spans="1:28" s="8" customFormat="1" ht="15.75">
      <c r="A34" s="32" t="s">
        <v>39</v>
      </c>
      <c r="B34" s="61">
        <f t="shared" si="5"/>
        <v>0</v>
      </c>
      <c r="C34" s="61">
        <f t="shared" si="6"/>
        <v>0</v>
      </c>
      <c r="D34" s="61">
        <f t="shared" si="7"/>
        <v>0</v>
      </c>
      <c r="E34" s="99">
        <f>'Appendix A'!D34</f>
        <v>0</v>
      </c>
      <c r="F34" s="65">
        <f t="shared" si="0"/>
        <v>0</v>
      </c>
      <c r="G34" s="65">
        <f t="shared" si="8"/>
        <v>0</v>
      </c>
      <c r="H34" s="65">
        <f t="shared" si="9"/>
        <v>0</v>
      </c>
      <c r="I34" s="65">
        <f t="shared" si="10"/>
        <v>0</v>
      </c>
      <c r="J34" s="77"/>
      <c r="K34" s="77"/>
      <c r="L34" s="77"/>
      <c r="M34" s="77"/>
      <c r="N34" s="77"/>
      <c r="O34" s="77"/>
      <c r="P34" s="77"/>
      <c r="Q34" s="20">
        <f t="shared" si="11"/>
        <v>0</v>
      </c>
      <c r="R34" s="20">
        <f t="shared" si="12"/>
        <v>0</v>
      </c>
      <c r="S34" s="20">
        <f t="shared" si="13"/>
        <v>0</v>
      </c>
      <c r="T34" s="20">
        <f t="shared" si="14"/>
        <v>0</v>
      </c>
      <c r="U34" s="20">
        <f t="shared" si="1"/>
        <v>0</v>
      </c>
      <c r="V34" s="20">
        <f t="shared" si="2"/>
        <v>0</v>
      </c>
      <c r="W34" s="20">
        <f t="shared" si="3"/>
        <v>0</v>
      </c>
      <c r="X34" s="20">
        <f t="shared" si="4"/>
        <v>0</v>
      </c>
      <c r="Y34" s="13"/>
      <c r="Z34" s="13"/>
      <c r="AA34" s="13"/>
      <c r="AB34" s="13"/>
    </row>
    <row r="35" spans="1:28" s="8" customFormat="1" ht="15.75">
      <c r="A35" s="32" t="s">
        <v>40</v>
      </c>
      <c r="B35" s="61">
        <f t="shared" si="5"/>
        <v>37.92</v>
      </c>
      <c r="C35" s="61">
        <f t="shared" si="6"/>
        <v>44.24</v>
      </c>
      <c r="D35" s="61">
        <f t="shared" si="7"/>
        <v>50.55</v>
      </c>
      <c r="E35" s="99">
        <f>'Appendix A'!D35</f>
        <v>56.87399824207642</v>
      </c>
      <c r="F35" s="65">
        <f t="shared" si="0"/>
        <v>69.51</v>
      </c>
      <c r="G35" s="65">
        <f t="shared" si="8"/>
        <v>82.15</v>
      </c>
      <c r="H35" s="65">
        <f t="shared" si="9"/>
        <v>94.79</v>
      </c>
      <c r="I35" s="65">
        <f t="shared" si="10"/>
        <v>113.75</v>
      </c>
      <c r="J35" s="77">
        <v>-0.01</v>
      </c>
      <c r="K35" s="77">
        <v>-0.01</v>
      </c>
      <c r="L35" s="77"/>
      <c r="M35" s="77"/>
      <c r="N35" s="77"/>
      <c r="O35" s="77">
        <v>-0.01</v>
      </c>
      <c r="P35" s="77">
        <v>-0.01</v>
      </c>
      <c r="Q35" s="115">
        <f t="shared" si="11"/>
        <v>37.910000000000004</v>
      </c>
      <c r="R35" s="115">
        <f>C35+K35</f>
        <v>44.230000000000004</v>
      </c>
      <c r="S35" s="115">
        <f>D35+L35</f>
        <v>50.55</v>
      </c>
      <c r="T35" s="115">
        <f t="shared" si="14"/>
        <v>56.87399824207642</v>
      </c>
      <c r="U35" s="115">
        <f t="shared" si="1"/>
        <v>69.51</v>
      </c>
      <c r="V35" s="115">
        <f t="shared" si="2"/>
        <v>82.15</v>
      </c>
      <c r="W35" s="115">
        <f t="shared" si="3"/>
        <v>94.78</v>
      </c>
      <c r="X35" s="115">
        <f t="shared" si="4"/>
        <v>113.74</v>
      </c>
      <c r="Y35" s="13"/>
      <c r="Z35" s="13"/>
      <c r="AA35" s="13"/>
      <c r="AB35" s="13"/>
    </row>
    <row r="36" spans="1:28" s="8" customFormat="1" ht="15.75">
      <c r="A36" s="32" t="s">
        <v>41</v>
      </c>
      <c r="B36" s="61">
        <f t="shared" si="5"/>
        <v>30.95</v>
      </c>
      <c r="C36" s="61">
        <f t="shared" si="6"/>
        <v>36.11</v>
      </c>
      <c r="D36" s="61">
        <f t="shared" si="7"/>
        <v>41.27</v>
      </c>
      <c r="E36" s="99">
        <f>'Appendix A'!D36</f>
        <v>46.429566347850304</v>
      </c>
      <c r="F36" s="65">
        <f t="shared" si="0"/>
        <v>56.75</v>
      </c>
      <c r="G36" s="65">
        <f t="shared" si="8"/>
        <v>67.06</v>
      </c>
      <c r="H36" s="65">
        <f t="shared" si="9"/>
        <v>77.38</v>
      </c>
      <c r="I36" s="65">
        <f t="shared" si="10"/>
        <v>92.86</v>
      </c>
      <c r="J36" s="77"/>
      <c r="K36" s="77"/>
      <c r="L36" s="77"/>
      <c r="M36" s="77"/>
      <c r="N36" s="77">
        <v>0.01</v>
      </c>
      <c r="O36" s="77"/>
      <c r="P36" s="77"/>
      <c r="Q36" s="115">
        <f t="shared" si="11"/>
        <v>30.95</v>
      </c>
      <c r="R36" s="115">
        <f t="shared" si="12"/>
        <v>36.11</v>
      </c>
      <c r="S36" s="115">
        <f t="shared" si="13"/>
        <v>41.27</v>
      </c>
      <c r="T36" s="115">
        <f t="shared" si="14"/>
        <v>46.429566347850304</v>
      </c>
      <c r="U36" s="115">
        <f t="shared" si="1"/>
        <v>56.75</v>
      </c>
      <c r="V36" s="115">
        <f t="shared" si="2"/>
        <v>67.07000000000001</v>
      </c>
      <c r="W36" s="115">
        <f t="shared" si="3"/>
        <v>77.38</v>
      </c>
      <c r="X36" s="115">
        <f t="shared" si="4"/>
        <v>92.86</v>
      </c>
      <c r="Y36" s="13"/>
      <c r="Z36" s="13"/>
      <c r="AA36" s="13"/>
      <c r="AB36" s="13"/>
    </row>
    <row r="37" spans="1:28" s="8" customFormat="1" ht="15.75">
      <c r="A37" s="32" t="s">
        <v>42</v>
      </c>
      <c r="B37" s="61">
        <f t="shared" si="5"/>
        <v>34.08</v>
      </c>
      <c r="C37" s="61">
        <f t="shared" si="6"/>
        <v>39.76</v>
      </c>
      <c r="D37" s="61">
        <f t="shared" si="7"/>
        <v>45.44</v>
      </c>
      <c r="E37" s="99">
        <f>'Appendix A'!D37</f>
        <v>51.1199953521137</v>
      </c>
      <c r="F37" s="65">
        <f t="shared" si="0"/>
        <v>62.48</v>
      </c>
      <c r="G37" s="65">
        <f t="shared" si="8"/>
        <v>73.84</v>
      </c>
      <c r="H37" s="65">
        <f t="shared" si="9"/>
        <v>85.2</v>
      </c>
      <c r="I37" s="65">
        <f t="shared" si="10"/>
        <v>102.24</v>
      </c>
      <c r="J37" s="77"/>
      <c r="K37" s="77"/>
      <c r="L37" s="77"/>
      <c r="M37" s="77"/>
      <c r="N37" s="77"/>
      <c r="O37" s="77"/>
      <c r="P37" s="77"/>
      <c r="Q37" s="115">
        <f t="shared" si="11"/>
        <v>34.08</v>
      </c>
      <c r="R37" s="115">
        <f t="shared" si="12"/>
        <v>39.76</v>
      </c>
      <c r="S37" s="115">
        <f t="shared" si="13"/>
        <v>45.44</v>
      </c>
      <c r="T37" s="115">
        <f t="shared" si="14"/>
        <v>51.1199953521137</v>
      </c>
      <c r="U37" s="115">
        <f t="shared" si="1"/>
        <v>62.48</v>
      </c>
      <c r="V37" s="115">
        <f t="shared" si="2"/>
        <v>73.84</v>
      </c>
      <c r="W37" s="115">
        <f t="shared" si="3"/>
        <v>85.2</v>
      </c>
      <c r="X37" s="115">
        <f t="shared" si="4"/>
        <v>102.24</v>
      </c>
      <c r="Y37" s="13"/>
      <c r="Z37" s="13"/>
      <c r="AA37" s="13"/>
      <c r="AB37" s="13"/>
    </row>
    <row r="38" spans="1:28" s="8" customFormat="1" ht="15.75">
      <c r="A38" s="32" t="s">
        <v>43</v>
      </c>
      <c r="B38" s="61">
        <f t="shared" si="5"/>
        <v>31.33</v>
      </c>
      <c r="C38" s="61">
        <f t="shared" si="6"/>
        <v>36.55</v>
      </c>
      <c r="D38" s="61">
        <f t="shared" si="7"/>
        <v>41.77</v>
      </c>
      <c r="E38" s="99">
        <f>'Appendix A'!D38</f>
        <v>46.992653402717764</v>
      </c>
      <c r="F38" s="65">
        <f t="shared" si="0"/>
        <v>57.44</v>
      </c>
      <c r="G38" s="65">
        <f t="shared" si="8"/>
        <v>67.88</v>
      </c>
      <c r="H38" s="65">
        <f t="shared" si="9"/>
        <v>78.32</v>
      </c>
      <c r="I38" s="65">
        <f t="shared" si="10"/>
        <v>93.99</v>
      </c>
      <c r="J38" s="77"/>
      <c r="K38" s="77"/>
      <c r="L38" s="77"/>
      <c r="M38" s="77">
        <v>-0.01</v>
      </c>
      <c r="N38" s="77">
        <v>-0.01</v>
      </c>
      <c r="O38" s="77"/>
      <c r="P38" s="77">
        <v>-0.01</v>
      </c>
      <c r="Q38" s="115">
        <f t="shared" si="11"/>
        <v>31.33</v>
      </c>
      <c r="R38" s="115">
        <f t="shared" si="12"/>
        <v>36.55</v>
      </c>
      <c r="S38" s="115">
        <f t="shared" si="13"/>
        <v>41.77</v>
      </c>
      <c r="T38" s="115">
        <f t="shared" si="14"/>
        <v>46.992653402717764</v>
      </c>
      <c r="U38" s="115">
        <f aca="true" t="shared" si="15" ref="U38:U71">F38+M38</f>
        <v>57.43</v>
      </c>
      <c r="V38" s="115">
        <f aca="true" t="shared" si="16" ref="V38:V71">G38+N38</f>
        <v>67.86999999999999</v>
      </c>
      <c r="W38" s="115">
        <f aca="true" t="shared" si="17" ref="W38:W71">H38+O38</f>
        <v>78.32</v>
      </c>
      <c r="X38" s="115">
        <f aca="true" t="shared" si="18" ref="X38:X71">I38+P38</f>
        <v>93.97999999999999</v>
      </c>
      <c r="Y38" s="13"/>
      <c r="Z38" s="13"/>
      <c r="AA38" s="13"/>
      <c r="AB38" s="13"/>
    </row>
    <row r="39" spans="1:28" s="8" customFormat="1" ht="15.75">
      <c r="A39" s="32" t="s">
        <v>44</v>
      </c>
      <c r="B39" s="61">
        <f t="shared" si="5"/>
        <v>13.81</v>
      </c>
      <c r="C39" s="61">
        <f t="shared" si="6"/>
        <v>16.11</v>
      </c>
      <c r="D39" s="61">
        <f t="shared" si="7"/>
        <v>18.42</v>
      </c>
      <c r="E39" s="99">
        <f>'Appendix A'!D39</f>
        <v>20.718232044198896</v>
      </c>
      <c r="F39" s="65">
        <f t="shared" si="0"/>
        <v>25.32</v>
      </c>
      <c r="G39" s="65">
        <f t="shared" si="8"/>
        <v>29.93</v>
      </c>
      <c r="H39" s="65">
        <f t="shared" si="9"/>
        <v>34.53</v>
      </c>
      <c r="I39" s="65">
        <f t="shared" si="10"/>
        <v>41.44</v>
      </c>
      <c r="J39" s="77"/>
      <c r="K39" s="77">
        <v>0.01</v>
      </c>
      <c r="L39" s="77"/>
      <c r="M39" s="77"/>
      <c r="N39" s="77"/>
      <c r="O39" s="77"/>
      <c r="P39" s="77"/>
      <c r="Q39" s="115">
        <f t="shared" si="11"/>
        <v>13.81</v>
      </c>
      <c r="R39" s="115">
        <f t="shared" si="12"/>
        <v>16.12</v>
      </c>
      <c r="S39" s="115">
        <f t="shared" si="13"/>
        <v>18.42</v>
      </c>
      <c r="T39" s="115">
        <f t="shared" si="14"/>
        <v>20.718232044198896</v>
      </c>
      <c r="U39" s="115">
        <f t="shared" si="15"/>
        <v>25.32</v>
      </c>
      <c r="V39" s="115">
        <f t="shared" si="16"/>
        <v>29.93</v>
      </c>
      <c r="W39" s="115">
        <f t="shared" si="17"/>
        <v>34.53</v>
      </c>
      <c r="X39" s="115">
        <f t="shared" si="18"/>
        <v>41.44</v>
      </c>
      <c r="Y39" s="13"/>
      <c r="Z39" s="13"/>
      <c r="AA39" s="13"/>
      <c r="AB39" s="13"/>
    </row>
    <row r="40" spans="1:28" ht="15.75">
      <c r="A40" s="32" t="s">
        <v>45</v>
      </c>
      <c r="B40" s="61">
        <f t="shared" si="5"/>
        <v>0</v>
      </c>
      <c r="C40" s="61">
        <f t="shared" si="6"/>
        <v>0</v>
      </c>
      <c r="D40" s="61">
        <f t="shared" si="7"/>
        <v>0</v>
      </c>
      <c r="E40" s="99">
        <f>'Appendix A'!D40</f>
        <v>0</v>
      </c>
      <c r="F40" s="65">
        <f t="shared" si="0"/>
        <v>0</v>
      </c>
      <c r="G40" s="65">
        <f t="shared" si="8"/>
        <v>0</v>
      </c>
      <c r="H40" s="65">
        <f t="shared" si="9"/>
        <v>0</v>
      </c>
      <c r="I40" s="65">
        <f t="shared" si="10"/>
        <v>0</v>
      </c>
      <c r="J40" s="77"/>
      <c r="K40" s="77"/>
      <c r="L40" s="77"/>
      <c r="M40" s="77"/>
      <c r="N40" s="77"/>
      <c r="O40" s="77"/>
      <c r="P40" s="77"/>
      <c r="Q40" s="115">
        <f t="shared" si="11"/>
        <v>0</v>
      </c>
      <c r="R40" s="115">
        <f t="shared" si="12"/>
        <v>0</v>
      </c>
      <c r="S40" s="115">
        <f t="shared" si="13"/>
        <v>0</v>
      </c>
      <c r="T40" s="115">
        <f t="shared" si="14"/>
        <v>0</v>
      </c>
      <c r="U40" s="115">
        <f t="shared" si="15"/>
        <v>0</v>
      </c>
      <c r="V40" s="115">
        <f t="shared" si="16"/>
        <v>0</v>
      </c>
      <c r="W40" s="115">
        <f t="shared" si="17"/>
        <v>0</v>
      </c>
      <c r="X40" s="115">
        <f t="shared" si="18"/>
        <v>0</v>
      </c>
      <c r="Y40" s="13"/>
      <c r="Z40" s="13"/>
      <c r="AA40" s="13"/>
      <c r="AB40" s="13"/>
    </row>
    <row r="41" spans="1:28" ht="15.75">
      <c r="A41" s="32" t="s">
        <v>46</v>
      </c>
      <c r="B41" s="61">
        <f t="shared" si="5"/>
        <v>0</v>
      </c>
      <c r="C41" s="61">
        <f t="shared" si="6"/>
        <v>0</v>
      </c>
      <c r="D41" s="61">
        <f t="shared" si="7"/>
        <v>0</v>
      </c>
      <c r="E41" s="99">
        <f>'Appendix A'!D41</f>
        <v>0</v>
      </c>
      <c r="F41" s="65">
        <f t="shared" si="0"/>
        <v>0</v>
      </c>
      <c r="G41" s="65">
        <f t="shared" si="8"/>
        <v>0</v>
      </c>
      <c r="H41" s="65">
        <f t="shared" si="9"/>
        <v>0</v>
      </c>
      <c r="I41" s="65">
        <f t="shared" si="10"/>
        <v>0</v>
      </c>
      <c r="J41" s="77"/>
      <c r="K41" s="77"/>
      <c r="L41" s="77"/>
      <c r="M41" s="77"/>
      <c r="N41" s="77"/>
      <c r="O41" s="77"/>
      <c r="P41" s="77"/>
      <c r="Q41" s="115">
        <f t="shared" si="11"/>
        <v>0</v>
      </c>
      <c r="R41" s="115">
        <f t="shared" si="12"/>
        <v>0</v>
      </c>
      <c r="S41" s="115">
        <f t="shared" si="13"/>
        <v>0</v>
      </c>
      <c r="T41" s="115">
        <f t="shared" si="14"/>
        <v>0</v>
      </c>
      <c r="U41" s="115">
        <f t="shared" si="15"/>
        <v>0</v>
      </c>
      <c r="V41" s="115">
        <f t="shared" si="16"/>
        <v>0</v>
      </c>
      <c r="W41" s="115">
        <f t="shared" si="17"/>
        <v>0</v>
      </c>
      <c r="X41" s="115">
        <f t="shared" si="18"/>
        <v>0</v>
      </c>
      <c r="Y41" s="13"/>
      <c r="Z41" s="13"/>
      <c r="AA41" s="13"/>
      <c r="AB41" s="13"/>
    </row>
    <row r="42" spans="1:28" ht="15.75">
      <c r="A42" s="32" t="s">
        <v>47</v>
      </c>
      <c r="B42" s="61">
        <f t="shared" si="5"/>
        <v>0</v>
      </c>
      <c r="C42" s="61">
        <f t="shared" si="6"/>
        <v>0</v>
      </c>
      <c r="D42" s="61">
        <f t="shared" si="7"/>
        <v>0</v>
      </c>
      <c r="E42" s="99">
        <f>'Appendix A'!D42</f>
        <v>0</v>
      </c>
      <c r="F42" s="65">
        <f t="shared" si="0"/>
        <v>0</v>
      </c>
      <c r="G42" s="65">
        <f t="shared" si="8"/>
        <v>0</v>
      </c>
      <c r="H42" s="65">
        <f t="shared" si="9"/>
        <v>0</v>
      </c>
      <c r="I42" s="65">
        <f t="shared" si="10"/>
        <v>0</v>
      </c>
      <c r="J42" s="77"/>
      <c r="K42" s="77"/>
      <c r="L42" s="77"/>
      <c r="M42" s="77"/>
      <c r="N42" s="77"/>
      <c r="O42" s="77"/>
      <c r="P42" s="77"/>
      <c r="Q42" s="115">
        <f t="shared" si="11"/>
        <v>0</v>
      </c>
      <c r="R42" s="115">
        <f t="shared" si="12"/>
        <v>0</v>
      </c>
      <c r="S42" s="115">
        <f t="shared" si="13"/>
        <v>0</v>
      </c>
      <c r="T42" s="115">
        <f t="shared" si="14"/>
        <v>0</v>
      </c>
      <c r="U42" s="115">
        <f t="shared" si="15"/>
        <v>0</v>
      </c>
      <c r="V42" s="115">
        <f t="shared" si="16"/>
        <v>0</v>
      </c>
      <c r="W42" s="115">
        <f t="shared" si="17"/>
        <v>0</v>
      </c>
      <c r="X42" s="115">
        <f t="shared" si="18"/>
        <v>0</v>
      </c>
      <c r="Y42" s="13"/>
      <c r="Z42" s="13"/>
      <c r="AA42" s="13"/>
      <c r="AB42" s="13"/>
    </row>
    <row r="43" spans="1:28" ht="15.75">
      <c r="A43" s="32" t="s">
        <v>48</v>
      </c>
      <c r="B43" s="61">
        <f t="shared" si="5"/>
        <v>0</v>
      </c>
      <c r="C43" s="61">
        <f t="shared" si="6"/>
        <v>0</v>
      </c>
      <c r="D43" s="61">
        <f t="shared" si="7"/>
        <v>0</v>
      </c>
      <c r="E43" s="99">
        <f>'Appendix A'!D43</f>
        <v>0</v>
      </c>
      <c r="F43" s="65">
        <f t="shared" si="0"/>
        <v>0</v>
      </c>
      <c r="G43" s="65">
        <f t="shared" si="8"/>
        <v>0</v>
      </c>
      <c r="H43" s="65">
        <f t="shared" si="9"/>
        <v>0</v>
      </c>
      <c r="I43" s="65">
        <f t="shared" si="10"/>
        <v>0</v>
      </c>
      <c r="J43" s="77"/>
      <c r="K43" s="77"/>
      <c r="L43" s="77"/>
      <c r="M43" s="77"/>
      <c r="N43" s="77"/>
      <c r="O43" s="77"/>
      <c r="P43" s="77"/>
      <c r="Q43" s="115">
        <f t="shared" si="11"/>
        <v>0</v>
      </c>
      <c r="R43" s="115">
        <f t="shared" si="12"/>
        <v>0</v>
      </c>
      <c r="S43" s="115">
        <f t="shared" si="13"/>
        <v>0</v>
      </c>
      <c r="T43" s="115">
        <f t="shared" si="14"/>
        <v>0</v>
      </c>
      <c r="U43" s="115">
        <f t="shared" si="15"/>
        <v>0</v>
      </c>
      <c r="V43" s="115">
        <f t="shared" si="16"/>
        <v>0</v>
      </c>
      <c r="W43" s="115">
        <f t="shared" si="17"/>
        <v>0</v>
      </c>
      <c r="X43" s="115">
        <f t="shared" si="18"/>
        <v>0</v>
      </c>
      <c r="Y43" s="13"/>
      <c r="Z43" s="13"/>
      <c r="AA43" s="13"/>
      <c r="AB43" s="13"/>
    </row>
    <row r="44" spans="1:28" ht="15.75">
      <c r="A44" s="32" t="s">
        <v>49</v>
      </c>
      <c r="B44" s="61">
        <f t="shared" si="5"/>
        <v>8.77</v>
      </c>
      <c r="C44" s="61">
        <f t="shared" si="6"/>
        <v>10.23</v>
      </c>
      <c r="D44" s="61">
        <f t="shared" si="7"/>
        <v>11.69</v>
      </c>
      <c r="E44" s="99">
        <f>'Appendix A'!D44</f>
        <v>13.156740636786246</v>
      </c>
      <c r="F44" s="65">
        <f t="shared" si="0"/>
        <v>16.08</v>
      </c>
      <c r="G44" s="65">
        <f t="shared" si="8"/>
        <v>19</v>
      </c>
      <c r="H44" s="65">
        <f t="shared" si="9"/>
        <v>21.93</v>
      </c>
      <c r="I44" s="65">
        <f t="shared" si="10"/>
        <v>26.31</v>
      </c>
      <c r="J44" s="77"/>
      <c r="K44" s="77">
        <v>0.01</v>
      </c>
      <c r="L44" s="77">
        <v>0.01</v>
      </c>
      <c r="M44" s="77"/>
      <c r="N44" s="77">
        <v>0.01</v>
      </c>
      <c r="O44" s="77"/>
      <c r="P44" s="77">
        <v>0.01</v>
      </c>
      <c r="Q44" s="115">
        <f t="shared" si="11"/>
        <v>8.77</v>
      </c>
      <c r="R44" s="115">
        <f t="shared" si="12"/>
        <v>10.24</v>
      </c>
      <c r="S44" s="115">
        <f t="shared" si="13"/>
        <v>11.7</v>
      </c>
      <c r="T44" s="115">
        <f t="shared" si="14"/>
        <v>13.156740636786246</v>
      </c>
      <c r="U44" s="115">
        <f t="shared" si="15"/>
        <v>16.08</v>
      </c>
      <c r="V44" s="115">
        <f t="shared" si="16"/>
        <v>19.01</v>
      </c>
      <c r="W44" s="115">
        <f t="shared" si="17"/>
        <v>21.93</v>
      </c>
      <c r="X44" s="115">
        <f t="shared" si="18"/>
        <v>26.32</v>
      </c>
      <c r="Y44" s="13"/>
      <c r="Z44" s="13"/>
      <c r="AA44" s="13"/>
      <c r="AB44" s="13"/>
    </row>
    <row r="45" spans="1:28" ht="15.75">
      <c r="A45" s="32" t="s">
        <v>82</v>
      </c>
      <c r="B45" s="61">
        <f t="shared" si="5"/>
        <v>29.83</v>
      </c>
      <c r="C45" s="61">
        <f t="shared" si="6"/>
        <v>34.8</v>
      </c>
      <c r="D45" s="61">
        <f t="shared" si="7"/>
        <v>39.77</v>
      </c>
      <c r="E45" s="99">
        <f>'Appendix A'!D45</f>
        <v>44.74598468450443</v>
      </c>
      <c r="F45" s="65">
        <f t="shared" si="0"/>
        <v>54.69</v>
      </c>
      <c r="G45" s="65">
        <f t="shared" si="8"/>
        <v>64.63</v>
      </c>
      <c r="H45" s="65">
        <f t="shared" si="9"/>
        <v>74.58</v>
      </c>
      <c r="I45" s="65">
        <f t="shared" si="10"/>
        <v>89.49</v>
      </c>
      <c r="J45" s="77"/>
      <c r="K45" s="77">
        <v>0.01</v>
      </c>
      <c r="L45" s="77">
        <v>0.01</v>
      </c>
      <c r="M45" s="77"/>
      <c r="N45" s="77">
        <v>0.01</v>
      </c>
      <c r="O45" s="77"/>
      <c r="P45" s="77">
        <v>0.01</v>
      </c>
      <c r="Q45" s="115">
        <f>B45+J45</f>
        <v>29.83</v>
      </c>
      <c r="R45" s="115">
        <f>C45+K45</f>
        <v>34.809999999999995</v>
      </c>
      <c r="S45" s="115">
        <f t="shared" si="13"/>
        <v>39.78</v>
      </c>
      <c r="T45" s="115">
        <f t="shared" si="14"/>
        <v>44.74598468450443</v>
      </c>
      <c r="U45" s="115">
        <f t="shared" si="15"/>
        <v>54.69</v>
      </c>
      <c r="V45" s="115">
        <f t="shared" si="16"/>
        <v>64.64</v>
      </c>
      <c r="W45" s="115">
        <f t="shared" si="17"/>
        <v>74.58</v>
      </c>
      <c r="X45" s="115">
        <f t="shared" si="18"/>
        <v>89.5</v>
      </c>
      <c r="Y45" s="13"/>
      <c r="Z45" s="13"/>
      <c r="AA45" s="13"/>
      <c r="AB45" s="13"/>
    </row>
    <row r="46" spans="1:28" ht="15.75">
      <c r="A46" s="32" t="s">
        <v>87</v>
      </c>
      <c r="B46" s="61">
        <f t="shared" si="5"/>
        <v>0</v>
      </c>
      <c r="C46" s="61">
        <f t="shared" si="6"/>
        <v>0</v>
      </c>
      <c r="D46" s="61">
        <f t="shared" si="7"/>
        <v>0</v>
      </c>
      <c r="E46" s="99">
        <f>'Appendix A'!D46</f>
        <v>0</v>
      </c>
      <c r="F46" s="65">
        <f t="shared" si="0"/>
        <v>0</v>
      </c>
      <c r="G46" s="65">
        <f t="shared" si="8"/>
        <v>0</v>
      </c>
      <c r="H46" s="65">
        <f t="shared" si="9"/>
        <v>0</v>
      </c>
      <c r="I46" s="65">
        <f t="shared" si="10"/>
        <v>0</v>
      </c>
      <c r="J46" s="77"/>
      <c r="K46" s="77"/>
      <c r="L46" s="77"/>
      <c r="M46" s="77"/>
      <c r="N46" s="77"/>
      <c r="O46" s="77"/>
      <c r="P46" s="77"/>
      <c r="Q46" s="115">
        <f t="shared" si="11"/>
        <v>0</v>
      </c>
      <c r="R46" s="115">
        <f t="shared" si="12"/>
        <v>0</v>
      </c>
      <c r="S46" s="115">
        <f t="shared" si="13"/>
        <v>0</v>
      </c>
      <c r="T46" s="115">
        <f t="shared" si="14"/>
        <v>0</v>
      </c>
      <c r="U46" s="115">
        <f t="shared" si="15"/>
        <v>0</v>
      </c>
      <c r="V46" s="115">
        <f t="shared" si="16"/>
        <v>0</v>
      </c>
      <c r="W46" s="115">
        <f t="shared" si="17"/>
        <v>0</v>
      </c>
      <c r="X46" s="115">
        <f t="shared" si="18"/>
        <v>0</v>
      </c>
      <c r="Y46" s="13"/>
      <c r="Z46" s="13"/>
      <c r="AA46" s="13"/>
      <c r="AB46" s="13"/>
    </row>
    <row r="47" spans="1:28" ht="15.75">
      <c r="A47" s="32" t="s">
        <v>50</v>
      </c>
      <c r="B47" s="61">
        <f t="shared" si="5"/>
        <v>30.26</v>
      </c>
      <c r="C47" s="61">
        <f t="shared" si="6"/>
        <v>35.3</v>
      </c>
      <c r="D47" s="61">
        <f t="shared" si="7"/>
        <v>40.34</v>
      </c>
      <c r="E47" s="99">
        <f>'Appendix A'!D47</f>
        <v>45.388029276226625</v>
      </c>
      <c r="F47" s="65">
        <f t="shared" si="0"/>
        <v>55.47</v>
      </c>
      <c r="G47" s="65">
        <f t="shared" si="8"/>
        <v>65.56</v>
      </c>
      <c r="H47" s="65">
        <f t="shared" si="9"/>
        <v>75.65</v>
      </c>
      <c r="I47" s="65">
        <f t="shared" si="10"/>
        <v>90.78</v>
      </c>
      <c r="J47" s="77"/>
      <c r="K47" s="77"/>
      <c r="L47" s="77">
        <v>0.01</v>
      </c>
      <c r="M47" s="77">
        <v>0.01</v>
      </c>
      <c r="N47" s="77"/>
      <c r="O47" s="77"/>
      <c r="P47" s="77"/>
      <c r="Q47" s="115">
        <f t="shared" si="11"/>
        <v>30.26</v>
      </c>
      <c r="R47" s="115">
        <f t="shared" si="12"/>
        <v>35.3</v>
      </c>
      <c r="S47" s="115">
        <f t="shared" si="13"/>
        <v>40.35</v>
      </c>
      <c r="T47" s="115">
        <f t="shared" si="14"/>
        <v>45.388029276226625</v>
      </c>
      <c r="U47" s="115">
        <f t="shared" si="15"/>
        <v>55.48</v>
      </c>
      <c r="V47" s="115">
        <f t="shared" si="16"/>
        <v>65.56</v>
      </c>
      <c r="W47" s="115">
        <f t="shared" si="17"/>
        <v>75.65</v>
      </c>
      <c r="X47" s="115">
        <f t="shared" si="18"/>
        <v>90.78</v>
      </c>
      <c r="Y47" s="13"/>
      <c r="Z47" s="13"/>
      <c r="AA47" s="13"/>
      <c r="AB47" s="13"/>
    </row>
    <row r="48" spans="1:28" ht="15.75">
      <c r="A48" s="32" t="s">
        <v>51</v>
      </c>
      <c r="B48" s="61">
        <f t="shared" si="5"/>
        <v>70.87</v>
      </c>
      <c r="C48" s="61">
        <f t="shared" si="6"/>
        <v>82.68</v>
      </c>
      <c r="D48" s="61">
        <f t="shared" si="7"/>
        <v>94.5</v>
      </c>
      <c r="E48" s="99">
        <f>'Appendix A'!D48</f>
        <v>106.30806383533707</v>
      </c>
      <c r="F48" s="65">
        <f t="shared" si="0"/>
        <v>129.93</v>
      </c>
      <c r="G48" s="65">
        <f t="shared" si="8"/>
        <v>153.56</v>
      </c>
      <c r="H48" s="65">
        <f t="shared" si="9"/>
        <v>177.18</v>
      </c>
      <c r="I48" s="65">
        <f t="shared" si="10"/>
        <v>212.62</v>
      </c>
      <c r="J48" s="77"/>
      <c r="K48" s="77">
        <v>0.01</v>
      </c>
      <c r="L48" s="77"/>
      <c r="M48" s="77"/>
      <c r="N48" s="77"/>
      <c r="O48" s="77"/>
      <c r="P48" s="77"/>
      <c r="Q48" s="115">
        <f t="shared" si="11"/>
        <v>70.87</v>
      </c>
      <c r="R48" s="115">
        <f t="shared" si="12"/>
        <v>82.69000000000001</v>
      </c>
      <c r="S48" s="115">
        <f t="shared" si="13"/>
        <v>94.5</v>
      </c>
      <c r="T48" s="115">
        <f t="shared" si="14"/>
        <v>106.30806383533707</v>
      </c>
      <c r="U48" s="115">
        <f t="shared" si="15"/>
        <v>129.93</v>
      </c>
      <c r="V48" s="115">
        <f t="shared" si="16"/>
        <v>153.56</v>
      </c>
      <c r="W48" s="115">
        <f t="shared" si="17"/>
        <v>177.18</v>
      </c>
      <c r="X48" s="115">
        <f t="shared" si="18"/>
        <v>212.62</v>
      </c>
      <c r="Y48" s="13"/>
      <c r="Z48" s="13"/>
      <c r="AA48" s="13"/>
      <c r="AB48" s="13"/>
    </row>
    <row r="49" spans="1:28" ht="15.75">
      <c r="A49" s="32" t="s">
        <v>52</v>
      </c>
      <c r="B49" s="61">
        <f t="shared" si="5"/>
        <v>15.21</v>
      </c>
      <c r="C49" s="61">
        <f t="shared" si="6"/>
        <v>17.75</v>
      </c>
      <c r="D49" s="61">
        <f t="shared" si="7"/>
        <v>20.28</v>
      </c>
      <c r="E49" s="99">
        <f>'Appendix A'!D49</f>
        <v>22.819628827714197</v>
      </c>
      <c r="F49" s="65">
        <f t="shared" si="0"/>
        <v>27.89</v>
      </c>
      <c r="G49" s="65">
        <f t="shared" si="8"/>
        <v>32.96</v>
      </c>
      <c r="H49" s="65">
        <f t="shared" si="9"/>
        <v>38.03</v>
      </c>
      <c r="I49" s="65">
        <f t="shared" si="10"/>
        <v>45.64</v>
      </c>
      <c r="J49" s="77"/>
      <c r="K49" s="77"/>
      <c r="L49" s="77"/>
      <c r="M49" s="77"/>
      <c r="N49" s="77"/>
      <c r="O49" s="77"/>
      <c r="P49" s="77"/>
      <c r="Q49" s="115">
        <f t="shared" si="11"/>
        <v>15.21</v>
      </c>
      <c r="R49" s="115">
        <f t="shared" si="12"/>
        <v>17.75</v>
      </c>
      <c r="S49" s="115">
        <f t="shared" si="13"/>
        <v>20.28</v>
      </c>
      <c r="T49" s="115">
        <f t="shared" si="14"/>
        <v>22.819628827714197</v>
      </c>
      <c r="U49" s="115">
        <f t="shared" si="15"/>
        <v>27.89</v>
      </c>
      <c r="V49" s="115">
        <f t="shared" si="16"/>
        <v>32.96</v>
      </c>
      <c r="W49" s="115">
        <f t="shared" si="17"/>
        <v>38.03</v>
      </c>
      <c r="X49" s="115">
        <f t="shared" si="18"/>
        <v>45.64</v>
      </c>
      <c r="Y49" s="13"/>
      <c r="Z49" s="13"/>
      <c r="AA49" s="13"/>
      <c r="AB49" s="13"/>
    </row>
    <row r="50" spans="1:28" ht="15.75">
      <c r="A50" s="32" t="s">
        <v>53</v>
      </c>
      <c r="B50" s="61">
        <f t="shared" si="5"/>
        <v>9.09</v>
      </c>
      <c r="C50" s="61">
        <f t="shared" si="6"/>
        <v>10.61</v>
      </c>
      <c r="D50" s="61">
        <f t="shared" si="7"/>
        <v>12.12</v>
      </c>
      <c r="E50" s="99">
        <f>'Appendix A'!D50</f>
        <v>13.639059102589444</v>
      </c>
      <c r="F50" s="65">
        <f t="shared" si="0"/>
        <v>16.67</v>
      </c>
      <c r="G50" s="65">
        <f t="shared" si="8"/>
        <v>19.7</v>
      </c>
      <c r="H50" s="65">
        <f t="shared" si="9"/>
        <v>22.73</v>
      </c>
      <c r="I50" s="65">
        <f t="shared" si="10"/>
        <v>27.28</v>
      </c>
      <c r="J50" s="77"/>
      <c r="K50" s="77"/>
      <c r="L50" s="77"/>
      <c r="M50" s="77"/>
      <c r="N50" s="77"/>
      <c r="O50" s="77"/>
      <c r="P50" s="77"/>
      <c r="Q50" s="115">
        <f t="shared" si="11"/>
        <v>9.09</v>
      </c>
      <c r="R50" s="115">
        <f t="shared" si="12"/>
        <v>10.61</v>
      </c>
      <c r="S50" s="115">
        <f t="shared" si="13"/>
        <v>12.12</v>
      </c>
      <c r="T50" s="115">
        <f t="shared" si="14"/>
        <v>13.639059102589444</v>
      </c>
      <c r="U50" s="115">
        <f t="shared" si="15"/>
        <v>16.67</v>
      </c>
      <c r="V50" s="115">
        <f t="shared" si="16"/>
        <v>19.7</v>
      </c>
      <c r="W50" s="115">
        <f t="shared" si="17"/>
        <v>22.73</v>
      </c>
      <c r="X50" s="115">
        <f t="shared" si="18"/>
        <v>27.28</v>
      </c>
      <c r="Y50" s="13"/>
      <c r="Z50" s="13"/>
      <c r="AA50" s="13"/>
      <c r="AB50" s="13"/>
    </row>
    <row r="51" spans="1:28" ht="15.75">
      <c r="A51" s="32" t="s">
        <v>74</v>
      </c>
      <c r="B51" s="61">
        <f t="shared" si="5"/>
        <v>0</v>
      </c>
      <c r="C51" s="61">
        <f t="shared" si="6"/>
        <v>0</v>
      </c>
      <c r="D51" s="61">
        <f t="shared" si="7"/>
        <v>0</v>
      </c>
      <c r="E51" s="99">
        <f>'Appendix A'!D51</f>
        <v>0</v>
      </c>
      <c r="F51" s="65">
        <f t="shared" si="0"/>
        <v>0</v>
      </c>
      <c r="G51" s="65">
        <f t="shared" si="8"/>
        <v>0</v>
      </c>
      <c r="H51" s="65">
        <f t="shared" si="9"/>
        <v>0</v>
      </c>
      <c r="I51" s="65">
        <f t="shared" si="10"/>
        <v>0</v>
      </c>
      <c r="J51" s="77"/>
      <c r="K51" s="104"/>
      <c r="L51" s="77"/>
      <c r="M51" s="77"/>
      <c r="N51" s="104"/>
      <c r="O51" s="104"/>
      <c r="P51" s="104"/>
      <c r="Q51" s="115">
        <f t="shared" si="11"/>
        <v>0</v>
      </c>
      <c r="R51" s="115">
        <f t="shared" si="12"/>
        <v>0</v>
      </c>
      <c r="S51" s="115">
        <f t="shared" si="13"/>
        <v>0</v>
      </c>
      <c r="T51" s="115">
        <f t="shared" si="14"/>
        <v>0</v>
      </c>
      <c r="U51" s="115">
        <f t="shared" si="15"/>
        <v>0</v>
      </c>
      <c r="V51" s="115">
        <f t="shared" si="16"/>
        <v>0</v>
      </c>
      <c r="W51" s="115">
        <f t="shared" si="17"/>
        <v>0</v>
      </c>
      <c r="X51" s="115">
        <f t="shared" si="18"/>
        <v>0</v>
      </c>
      <c r="Y51" s="13"/>
      <c r="Z51" s="13"/>
      <c r="AA51" s="13"/>
      <c r="AB51" s="13"/>
    </row>
    <row r="52" spans="1:28" ht="15.75">
      <c r="A52" s="32" t="s">
        <v>54</v>
      </c>
      <c r="B52" s="61">
        <f t="shared" si="5"/>
        <v>25.75</v>
      </c>
      <c r="C52" s="61">
        <f t="shared" si="6"/>
        <v>30.04</v>
      </c>
      <c r="D52" s="61">
        <f t="shared" si="7"/>
        <v>34.33</v>
      </c>
      <c r="E52" s="99">
        <f>'Appendix A'!D52</f>
        <v>38.620351651044544</v>
      </c>
      <c r="F52" s="65">
        <f t="shared" si="0"/>
        <v>47.2</v>
      </c>
      <c r="G52" s="65">
        <f t="shared" si="8"/>
        <v>55.78</v>
      </c>
      <c r="H52" s="65">
        <f t="shared" si="9"/>
        <v>64.37</v>
      </c>
      <c r="I52" s="65">
        <f t="shared" si="10"/>
        <v>77.24</v>
      </c>
      <c r="J52" s="77"/>
      <c r="K52" s="77"/>
      <c r="L52" s="77"/>
      <c r="M52" s="77"/>
      <c r="N52" s="77"/>
      <c r="O52" s="77"/>
      <c r="P52" s="77"/>
      <c r="Q52" s="115">
        <f t="shared" si="11"/>
        <v>25.75</v>
      </c>
      <c r="R52" s="115">
        <f t="shared" si="12"/>
        <v>30.04</v>
      </c>
      <c r="S52" s="115">
        <f t="shared" si="13"/>
        <v>34.33</v>
      </c>
      <c r="T52" s="115">
        <f t="shared" si="14"/>
        <v>38.620351651044544</v>
      </c>
      <c r="U52" s="115">
        <f t="shared" si="15"/>
        <v>47.2</v>
      </c>
      <c r="V52" s="115">
        <f t="shared" si="16"/>
        <v>55.78</v>
      </c>
      <c r="W52" s="115">
        <f t="shared" si="17"/>
        <v>64.37</v>
      </c>
      <c r="X52" s="115">
        <f t="shared" si="18"/>
        <v>77.24</v>
      </c>
      <c r="Y52" s="13"/>
      <c r="Z52" s="13"/>
      <c r="AA52" s="13"/>
      <c r="AB52" s="13"/>
    </row>
    <row r="53" spans="1:28" ht="15.75">
      <c r="A53" s="32" t="s">
        <v>55</v>
      </c>
      <c r="B53" s="61">
        <f t="shared" si="5"/>
        <v>0</v>
      </c>
      <c r="C53" s="61">
        <f t="shared" si="6"/>
        <v>0</v>
      </c>
      <c r="D53" s="61">
        <f t="shared" si="7"/>
        <v>0</v>
      </c>
      <c r="E53" s="99">
        <f>'Appendix A'!D53</f>
        <v>0</v>
      </c>
      <c r="F53" s="65">
        <f t="shared" si="0"/>
        <v>0</v>
      </c>
      <c r="G53" s="65">
        <f t="shared" si="8"/>
        <v>0</v>
      </c>
      <c r="H53" s="65">
        <f t="shared" si="9"/>
        <v>0</v>
      </c>
      <c r="I53" s="65">
        <f t="shared" si="10"/>
        <v>0</v>
      </c>
      <c r="J53" s="77"/>
      <c r="K53" s="77"/>
      <c r="L53" s="77"/>
      <c r="M53" s="77"/>
      <c r="N53" s="77"/>
      <c r="O53" s="77"/>
      <c r="P53" s="77"/>
      <c r="Q53" s="115">
        <f t="shared" si="11"/>
        <v>0</v>
      </c>
      <c r="R53" s="115">
        <f t="shared" si="12"/>
        <v>0</v>
      </c>
      <c r="S53" s="115">
        <f t="shared" si="13"/>
        <v>0</v>
      </c>
      <c r="T53" s="115">
        <f t="shared" si="14"/>
        <v>0</v>
      </c>
      <c r="U53" s="115">
        <f t="shared" si="15"/>
        <v>0</v>
      </c>
      <c r="V53" s="115">
        <f t="shared" si="16"/>
        <v>0</v>
      </c>
      <c r="W53" s="115">
        <f t="shared" si="17"/>
        <v>0</v>
      </c>
      <c r="X53" s="115">
        <f t="shared" si="18"/>
        <v>0</v>
      </c>
      <c r="Y53" s="13"/>
      <c r="Z53" s="13"/>
      <c r="AA53" s="13"/>
      <c r="AB53" s="13"/>
    </row>
    <row r="54" spans="1:28" ht="15.75">
      <c r="A54" s="32" t="s">
        <v>56</v>
      </c>
      <c r="B54" s="61">
        <f t="shared" si="5"/>
        <v>42.83</v>
      </c>
      <c r="C54" s="61">
        <f t="shared" si="6"/>
        <v>49.97</v>
      </c>
      <c r="D54" s="61">
        <f t="shared" si="7"/>
        <v>57.11</v>
      </c>
      <c r="E54" s="99">
        <f>'Appendix A'!D54</f>
        <v>64.24617677824267</v>
      </c>
      <c r="F54" s="65">
        <f t="shared" si="0"/>
        <v>78.52</v>
      </c>
      <c r="G54" s="65">
        <f t="shared" si="8"/>
        <v>92.8</v>
      </c>
      <c r="H54" s="65">
        <f t="shared" si="9"/>
        <v>107.08</v>
      </c>
      <c r="I54" s="65">
        <f t="shared" si="10"/>
        <v>128.49</v>
      </c>
      <c r="J54" s="77"/>
      <c r="K54" s="77"/>
      <c r="L54" s="77"/>
      <c r="M54" s="77">
        <v>0.01</v>
      </c>
      <c r="N54" s="77">
        <v>0.01</v>
      </c>
      <c r="O54" s="77"/>
      <c r="P54" s="77">
        <v>0.01</v>
      </c>
      <c r="Q54" s="115">
        <f t="shared" si="11"/>
        <v>42.83</v>
      </c>
      <c r="R54" s="115">
        <f t="shared" si="12"/>
        <v>49.97</v>
      </c>
      <c r="S54" s="115">
        <f t="shared" si="13"/>
        <v>57.11</v>
      </c>
      <c r="T54" s="115">
        <f t="shared" si="14"/>
        <v>64.24617677824267</v>
      </c>
      <c r="U54" s="115">
        <f t="shared" si="15"/>
        <v>78.53</v>
      </c>
      <c r="V54" s="115">
        <f t="shared" si="16"/>
        <v>92.81</v>
      </c>
      <c r="W54" s="115">
        <f t="shared" si="17"/>
        <v>107.08</v>
      </c>
      <c r="X54" s="115">
        <f t="shared" si="18"/>
        <v>128.5</v>
      </c>
      <c r="Y54" s="13"/>
      <c r="Z54" s="13"/>
      <c r="AA54" s="13"/>
      <c r="AB54" s="13"/>
    </row>
    <row r="55" spans="1:28" ht="15.75">
      <c r="A55" s="32" t="s">
        <v>57</v>
      </c>
      <c r="B55" s="61">
        <f t="shared" si="5"/>
        <v>0</v>
      </c>
      <c r="C55" s="61">
        <f t="shared" si="6"/>
        <v>0</v>
      </c>
      <c r="D55" s="61">
        <f t="shared" si="7"/>
        <v>0</v>
      </c>
      <c r="E55" s="99">
        <f>'Appendix A'!D55</f>
        <v>0</v>
      </c>
      <c r="F55" s="65">
        <f t="shared" si="0"/>
        <v>0</v>
      </c>
      <c r="G55" s="65">
        <f t="shared" si="8"/>
        <v>0</v>
      </c>
      <c r="H55" s="65">
        <f t="shared" si="9"/>
        <v>0</v>
      </c>
      <c r="I55" s="65">
        <f t="shared" si="10"/>
        <v>0</v>
      </c>
      <c r="J55" s="77"/>
      <c r="K55" s="77"/>
      <c r="L55" s="77"/>
      <c r="M55" s="77"/>
      <c r="N55" s="77"/>
      <c r="O55" s="77"/>
      <c r="P55" s="77"/>
      <c r="Q55" s="115">
        <f t="shared" si="11"/>
        <v>0</v>
      </c>
      <c r="R55" s="115">
        <f t="shared" si="12"/>
        <v>0</v>
      </c>
      <c r="S55" s="115">
        <f t="shared" si="13"/>
        <v>0</v>
      </c>
      <c r="T55" s="115">
        <f t="shared" si="14"/>
        <v>0</v>
      </c>
      <c r="U55" s="115">
        <f t="shared" si="15"/>
        <v>0</v>
      </c>
      <c r="V55" s="115">
        <f t="shared" si="16"/>
        <v>0</v>
      </c>
      <c r="W55" s="115">
        <f t="shared" si="17"/>
        <v>0</v>
      </c>
      <c r="X55" s="115">
        <f t="shared" si="18"/>
        <v>0</v>
      </c>
      <c r="Y55" s="13"/>
      <c r="Z55" s="13"/>
      <c r="AA55" s="13"/>
      <c r="AB55" s="13"/>
    </row>
    <row r="56" spans="1:28" s="8" customFormat="1" ht="15.75">
      <c r="A56" s="32" t="s">
        <v>58</v>
      </c>
      <c r="B56" s="61">
        <f t="shared" si="5"/>
        <v>46.23</v>
      </c>
      <c r="C56" s="61">
        <f t="shared" si="6"/>
        <v>53.94</v>
      </c>
      <c r="D56" s="61">
        <f t="shared" si="7"/>
        <v>61.64</v>
      </c>
      <c r="E56" s="99">
        <f>'Appendix A'!D56</f>
        <v>69.35031365255493</v>
      </c>
      <c r="F56" s="65">
        <f t="shared" si="0"/>
        <v>84.76</v>
      </c>
      <c r="G56" s="65">
        <f t="shared" si="8"/>
        <v>100.17</v>
      </c>
      <c r="H56" s="65">
        <f t="shared" si="9"/>
        <v>115.58</v>
      </c>
      <c r="I56" s="65">
        <f t="shared" si="10"/>
        <v>138.7</v>
      </c>
      <c r="J56" s="77"/>
      <c r="K56" s="77"/>
      <c r="L56" s="77"/>
      <c r="M56" s="77"/>
      <c r="N56" s="77"/>
      <c r="O56" s="77"/>
      <c r="P56" s="77"/>
      <c r="Q56" s="115">
        <f t="shared" si="11"/>
        <v>46.23</v>
      </c>
      <c r="R56" s="115">
        <f t="shared" si="12"/>
        <v>53.94</v>
      </c>
      <c r="S56" s="115">
        <f t="shared" si="13"/>
        <v>61.64</v>
      </c>
      <c r="T56" s="115">
        <f t="shared" si="14"/>
        <v>69.35031365255493</v>
      </c>
      <c r="U56" s="115">
        <f t="shared" si="15"/>
        <v>84.76</v>
      </c>
      <c r="V56" s="115">
        <f t="shared" si="16"/>
        <v>100.17</v>
      </c>
      <c r="W56" s="115">
        <f t="shared" si="17"/>
        <v>115.58</v>
      </c>
      <c r="X56" s="115">
        <f t="shared" si="18"/>
        <v>138.7</v>
      </c>
      <c r="Y56" s="13"/>
      <c r="Z56" s="13"/>
      <c r="AA56" s="13"/>
      <c r="AB56" s="13"/>
    </row>
    <row r="57" spans="1:28" s="8" customFormat="1" ht="15.75">
      <c r="A57" s="32" t="s">
        <v>59</v>
      </c>
      <c r="B57" s="61">
        <f t="shared" si="5"/>
        <v>43.46</v>
      </c>
      <c r="C57" s="61">
        <f t="shared" si="6"/>
        <v>50.7</v>
      </c>
      <c r="D57" s="61">
        <f t="shared" si="7"/>
        <v>57.95</v>
      </c>
      <c r="E57" s="99">
        <f>'Appendix A'!D57</f>
        <v>65.19028079491511</v>
      </c>
      <c r="F57" s="65">
        <f t="shared" si="0"/>
        <v>79.68</v>
      </c>
      <c r="G57" s="65">
        <f t="shared" si="8"/>
        <v>94.16</v>
      </c>
      <c r="H57" s="65">
        <f t="shared" si="9"/>
        <v>108.65</v>
      </c>
      <c r="I57" s="65">
        <f t="shared" si="10"/>
        <v>130.38</v>
      </c>
      <c r="J57" s="77"/>
      <c r="K57" s="77"/>
      <c r="L57" s="77"/>
      <c r="M57" s="77"/>
      <c r="N57" s="77"/>
      <c r="O57" s="77"/>
      <c r="P57" s="77"/>
      <c r="Q57" s="115">
        <f t="shared" si="11"/>
        <v>43.46</v>
      </c>
      <c r="R57" s="115">
        <f t="shared" si="12"/>
        <v>50.7</v>
      </c>
      <c r="S57" s="115">
        <f t="shared" si="13"/>
        <v>57.95</v>
      </c>
      <c r="T57" s="115">
        <f t="shared" si="14"/>
        <v>65.19028079491511</v>
      </c>
      <c r="U57" s="115">
        <f t="shared" si="15"/>
        <v>79.68</v>
      </c>
      <c r="V57" s="115">
        <f t="shared" si="16"/>
        <v>94.16</v>
      </c>
      <c r="W57" s="115">
        <f t="shared" si="17"/>
        <v>108.65</v>
      </c>
      <c r="X57" s="115">
        <f t="shared" si="18"/>
        <v>130.38</v>
      </c>
      <c r="Y57" s="13"/>
      <c r="Z57" s="13"/>
      <c r="AA57" s="13"/>
      <c r="AB57" s="13"/>
    </row>
    <row r="58" spans="1:28" ht="15.75">
      <c r="A58" s="32" t="s">
        <v>60</v>
      </c>
      <c r="B58" s="61">
        <f t="shared" si="5"/>
        <v>12.3</v>
      </c>
      <c r="C58" s="61">
        <f t="shared" si="6"/>
        <v>14.35</v>
      </c>
      <c r="D58" s="61">
        <f t="shared" si="7"/>
        <v>16.4</v>
      </c>
      <c r="E58" s="99">
        <f>'Appendix A'!D58</f>
        <v>18.45</v>
      </c>
      <c r="F58" s="65">
        <f t="shared" si="0"/>
        <v>22.55</v>
      </c>
      <c r="G58" s="65">
        <f t="shared" si="8"/>
        <v>26.65</v>
      </c>
      <c r="H58" s="65">
        <f t="shared" si="9"/>
        <v>30.75</v>
      </c>
      <c r="I58" s="65">
        <f t="shared" si="10"/>
        <v>36.9</v>
      </c>
      <c r="J58" s="77"/>
      <c r="K58" s="77"/>
      <c r="L58" s="77"/>
      <c r="M58" s="77"/>
      <c r="N58" s="77"/>
      <c r="O58" s="77"/>
      <c r="P58" s="77"/>
      <c r="Q58" s="115">
        <f t="shared" si="11"/>
        <v>12.3</v>
      </c>
      <c r="R58" s="115">
        <f t="shared" si="12"/>
        <v>14.35</v>
      </c>
      <c r="S58" s="115">
        <f t="shared" si="13"/>
        <v>16.4</v>
      </c>
      <c r="T58" s="115">
        <f t="shared" si="14"/>
        <v>18.45</v>
      </c>
      <c r="U58" s="115">
        <f t="shared" si="15"/>
        <v>22.55</v>
      </c>
      <c r="V58" s="115">
        <f t="shared" si="16"/>
        <v>26.65</v>
      </c>
      <c r="W58" s="115">
        <f t="shared" si="17"/>
        <v>30.75</v>
      </c>
      <c r="X58" s="115">
        <f t="shared" si="18"/>
        <v>36.9</v>
      </c>
      <c r="Y58" s="13"/>
      <c r="Z58" s="13"/>
      <c r="AA58" s="13"/>
      <c r="AB58" s="13"/>
    </row>
    <row r="59" spans="1:28" ht="15.75">
      <c r="A59" s="32" t="s">
        <v>61</v>
      </c>
      <c r="B59" s="61">
        <f t="shared" si="5"/>
        <v>0</v>
      </c>
      <c r="C59" s="61">
        <f t="shared" si="6"/>
        <v>0</v>
      </c>
      <c r="D59" s="61">
        <f t="shared" si="7"/>
        <v>0</v>
      </c>
      <c r="E59" s="99">
        <f>'Appendix A'!D59</f>
        <v>0</v>
      </c>
      <c r="F59" s="65">
        <f t="shared" si="0"/>
        <v>0</v>
      </c>
      <c r="G59" s="65">
        <f t="shared" si="8"/>
        <v>0</v>
      </c>
      <c r="H59" s="65">
        <f t="shared" si="9"/>
        <v>0</v>
      </c>
      <c r="I59" s="65">
        <f t="shared" si="10"/>
        <v>0</v>
      </c>
      <c r="J59" s="77"/>
      <c r="K59" s="77"/>
      <c r="L59" s="77"/>
      <c r="M59" s="77"/>
      <c r="N59" s="77"/>
      <c r="O59" s="77"/>
      <c r="P59" s="77"/>
      <c r="Q59" s="115">
        <f t="shared" si="11"/>
        <v>0</v>
      </c>
      <c r="R59" s="115">
        <f t="shared" si="12"/>
        <v>0</v>
      </c>
      <c r="S59" s="115">
        <f t="shared" si="13"/>
        <v>0</v>
      </c>
      <c r="T59" s="115">
        <f t="shared" si="14"/>
        <v>0</v>
      </c>
      <c r="U59" s="115">
        <f t="shared" si="15"/>
        <v>0</v>
      </c>
      <c r="V59" s="115">
        <f t="shared" si="16"/>
        <v>0</v>
      </c>
      <c r="W59" s="115">
        <f t="shared" si="17"/>
        <v>0</v>
      </c>
      <c r="X59" s="115">
        <f t="shared" si="18"/>
        <v>0</v>
      </c>
      <c r="Y59" s="13"/>
      <c r="Z59" s="13"/>
      <c r="AA59" s="13"/>
      <c r="AB59" s="13"/>
    </row>
    <row r="60" spans="1:28" s="8" customFormat="1" ht="15.75">
      <c r="A60" s="32" t="s">
        <v>62</v>
      </c>
      <c r="B60" s="61">
        <f t="shared" si="5"/>
        <v>18.48</v>
      </c>
      <c r="C60" s="61">
        <f t="shared" si="6"/>
        <v>21.56</v>
      </c>
      <c r="D60" s="61">
        <f t="shared" si="7"/>
        <v>24.64</v>
      </c>
      <c r="E60" s="99">
        <f>'Appendix A'!D60</f>
        <v>27.72387025228722</v>
      </c>
      <c r="F60" s="65">
        <f t="shared" si="0"/>
        <v>33.88</v>
      </c>
      <c r="G60" s="65">
        <f t="shared" si="8"/>
        <v>40.05</v>
      </c>
      <c r="H60" s="65">
        <f t="shared" si="9"/>
        <v>46.21</v>
      </c>
      <c r="I60" s="65">
        <f t="shared" si="10"/>
        <v>55.45</v>
      </c>
      <c r="J60" s="77"/>
      <c r="K60" s="77"/>
      <c r="L60" s="77"/>
      <c r="M60" s="77"/>
      <c r="N60" s="77">
        <v>-0.01</v>
      </c>
      <c r="O60" s="77">
        <v>-0.01</v>
      </c>
      <c r="P60" s="77">
        <v>-0.01</v>
      </c>
      <c r="Q60" s="115">
        <f t="shared" si="11"/>
        <v>18.48</v>
      </c>
      <c r="R60" s="115">
        <f t="shared" si="12"/>
        <v>21.56</v>
      </c>
      <c r="S60" s="115">
        <f t="shared" si="13"/>
        <v>24.64</v>
      </c>
      <c r="T60" s="115">
        <f t="shared" si="14"/>
        <v>27.72387025228722</v>
      </c>
      <c r="U60" s="115">
        <f t="shared" si="15"/>
        <v>33.88</v>
      </c>
      <c r="V60" s="115">
        <f t="shared" si="16"/>
        <v>40.04</v>
      </c>
      <c r="W60" s="115">
        <f t="shared" si="17"/>
        <v>46.2</v>
      </c>
      <c r="X60" s="115">
        <f t="shared" si="18"/>
        <v>55.440000000000005</v>
      </c>
      <c r="Y60" s="13"/>
      <c r="Z60" s="13"/>
      <c r="AA60" s="13"/>
      <c r="AB60" s="13"/>
    </row>
    <row r="61" spans="1:28" ht="15.75">
      <c r="A61" s="32" t="s">
        <v>63</v>
      </c>
      <c r="B61" s="61">
        <f t="shared" si="5"/>
        <v>0</v>
      </c>
      <c r="C61" s="61">
        <f t="shared" si="6"/>
        <v>0</v>
      </c>
      <c r="D61" s="61">
        <f t="shared" si="7"/>
        <v>0</v>
      </c>
      <c r="E61" s="99">
        <f>'Appendix A'!D61</f>
        <v>0</v>
      </c>
      <c r="F61" s="65">
        <f t="shared" si="0"/>
        <v>0</v>
      </c>
      <c r="G61" s="65">
        <f t="shared" si="8"/>
        <v>0</v>
      </c>
      <c r="H61" s="65">
        <f t="shared" si="9"/>
        <v>0</v>
      </c>
      <c r="I61" s="65">
        <f t="shared" si="10"/>
        <v>0</v>
      </c>
      <c r="J61" s="77"/>
      <c r="K61" s="77"/>
      <c r="L61" s="77"/>
      <c r="M61" s="77"/>
      <c r="N61" s="77"/>
      <c r="O61" s="77"/>
      <c r="P61" s="77"/>
      <c r="Q61" s="115">
        <f t="shared" si="11"/>
        <v>0</v>
      </c>
      <c r="R61" s="115">
        <f t="shared" si="12"/>
        <v>0</v>
      </c>
      <c r="S61" s="115">
        <f t="shared" si="13"/>
        <v>0</v>
      </c>
      <c r="T61" s="115">
        <f t="shared" si="14"/>
        <v>0</v>
      </c>
      <c r="U61" s="115">
        <f t="shared" si="15"/>
        <v>0</v>
      </c>
      <c r="V61" s="115">
        <f t="shared" si="16"/>
        <v>0</v>
      </c>
      <c r="W61" s="115">
        <f t="shared" si="17"/>
        <v>0</v>
      </c>
      <c r="X61" s="115">
        <f t="shared" si="18"/>
        <v>0</v>
      </c>
      <c r="Y61" s="13"/>
      <c r="Z61" s="13"/>
      <c r="AA61" s="13"/>
      <c r="AB61" s="13"/>
    </row>
    <row r="62" spans="1:28" ht="15.75">
      <c r="A62" s="32" t="s">
        <v>64</v>
      </c>
      <c r="B62" s="61">
        <f t="shared" si="5"/>
        <v>0</v>
      </c>
      <c r="C62" s="61">
        <f t="shared" si="6"/>
        <v>0</v>
      </c>
      <c r="D62" s="61">
        <f t="shared" si="7"/>
        <v>0</v>
      </c>
      <c r="E62" s="99">
        <f>'Appendix A'!D62</f>
        <v>0</v>
      </c>
      <c r="F62" s="65">
        <f t="shared" si="0"/>
        <v>0</v>
      </c>
      <c r="G62" s="65">
        <f t="shared" si="8"/>
        <v>0</v>
      </c>
      <c r="H62" s="65">
        <f t="shared" si="9"/>
        <v>0</v>
      </c>
      <c r="I62" s="65">
        <f t="shared" si="10"/>
        <v>0</v>
      </c>
      <c r="J62" s="77"/>
      <c r="K62" s="77">
        <v>0.01</v>
      </c>
      <c r="L62" s="77"/>
      <c r="M62" s="77"/>
      <c r="N62" s="77"/>
      <c r="O62" s="77"/>
      <c r="P62" s="77"/>
      <c r="Q62" s="115">
        <f t="shared" si="11"/>
        <v>0</v>
      </c>
      <c r="R62" s="115">
        <f t="shared" si="12"/>
        <v>0.01</v>
      </c>
      <c r="S62" s="115">
        <f t="shared" si="13"/>
        <v>0</v>
      </c>
      <c r="T62" s="115">
        <f t="shared" si="14"/>
        <v>0</v>
      </c>
      <c r="U62" s="115">
        <f t="shared" si="15"/>
        <v>0</v>
      </c>
      <c r="V62" s="115">
        <f t="shared" si="16"/>
        <v>0</v>
      </c>
      <c r="W62" s="115">
        <f t="shared" si="17"/>
        <v>0</v>
      </c>
      <c r="X62" s="115">
        <f t="shared" si="18"/>
        <v>0</v>
      </c>
      <c r="Y62" s="13"/>
      <c r="Z62" s="13"/>
      <c r="AA62" s="13"/>
      <c r="AB62" s="13"/>
    </row>
    <row r="63" spans="1:28" ht="15.75">
      <c r="A63" s="32" t="s">
        <v>65</v>
      </c>
      <c r="B63" s="61">
        <f t="shared" si="5"/>
        <v>56.97</v>
      </c>
      <c r="C63" s="61">
        <f t="shared" si="6"/>
        <v>66.46</v>
      </c>
      <c r="D63" s="61">
        <f t="shared" si="7"/>
        <v>75.96</v>
      </c>
      <c r="E63" s="99">
        <f>'Appendix A'!D63</f>
        <v>85.45196454894538</v>
      </c>
      <c r="F63" s="65">
        <f t="shared" si="0"/>
        <v>104.44</v>
      </c>
      <c r="G63" s="65">
        <f t="shared" si="8"/>
        <v>123.43</v>
      </c>
      <c r="H63" s="65">
        <f t="shared" si="9"/>
        <v>142.42</v>
      </c>
      <c r="I63" s="65">
        <f t="shared" si="10"/>
        <v>170.9</v>
      </c>
      <c r="J63" s="77"/>
      <c r="K63" s="77"/>
      <c r="L63" s="77"/>
      <c r="M63" s="77"/>
      <c r="N63" s="77"/>
      <c r="O63" s="77"/>
      <c r="P63" s="77"/>
      <c r="Q63" s="115">
        <f t="shared" si="11"/>
        <v>56.97</v>
      </c>
      <c r="R63" s="115">
        <f t="shared" si="12"/>
        <v>66.46</v>
      </c>
      <c r="S63" s="115">
        <f t="shared" si="13"/>
        <v>75.96</v>
      </c>
      <c r="T63" s="115">
        <f t="shared" si="14"/>
        <v>85.45196454894538</v>
      </c>
      <c r="U63" s="115">
        <f t="shared" si="15"/>
        <v>104.44</v>
      </c>
      <c r="V63" s="115">
        <f t="shared" si="16"/>
        <v>123.43</v>
      </c>
      <c r="W63" s="115">
        <f t="shared" si="17"/>
        <v>142.42</v>
      </c>
      <c r="X63" s="115">
        <f t="shared" si="18"/>
        <v>170.9</v>
      </c>
      <c r="Y63" s="13"/>
      <c r="Z63" s="13"/>
      <c r="AA63" s="13"/>
      <c r="AB63" s="13"/>
    </row>
    <row r="64" spans="1:28" ht="15.75">
      <c r="A64" s="32" t="s">
        <v>66</v>
      </c>
      <c r="B64" s="61">
        <f t="shared" si="5"/>
        <v>59.6</v>
      </c>
      <c r="C64" s="61">
        <f t="shared" si="6"/>
        <v>69.53</v>
      </c>
      <c r="D64" s="61">
        <f t="shared" si="7"/>
        <v>79.47</v>
      </c>
      <c r="E64" s="99">
        <f>'Appendix A'!D64</f>
        <v>89.40057665654382</v>
      </c>
      <c r="F64" s="65">
        <f t="shared" si="0"/>
        <v>109.27</v>
      </c>
      <c r="G64" s="65">
        <f t="shared" si="8"/>
        <v>129.13</v>
      </c>
      <c r="H64" s="65">
        <f t="shared" si="9"/>
        <v>149</v>
      </c>
      <c r="I64" s="65">
        <f t="shared" si="10"/>
        <v>178.8</v>
      </c>
      <c r="J64" s="77"/>
      <c r="K64" s="77"/>
      <c r="L64" s="77"/>
      <c r="M64" s="77"/>
      <c r="N64" s="77"/>
      <c r="O64" s="77"/>
      <c r="P64" s="77"/>
      <c r="Q64" s="115">
        <f t="shared" si="11"/>
        <v>59.6</v>
      </c>
      <c r="R64" s="115">
        <f t="shared" si="12"/>
        <v>69.53</v>
      </c>
      <c r="S64" s="115">
        <f t="shared" si="13"/>
        <v>79.47</v>
      </c>
      <c r="T64" s="115">
        <f t="shared" si="14"/>
        <v>89.40057665654382</v>
      </c>
      <c r="U64" s="115">
        <f t="shared" si="15"/>
        <v>109.27</v>
      </c>
      <c r="V64" s="115">
        <f t="shared" si="16"/>
        <v>129.13</v>
      </c>
      <c r="W64" s="115">
        <f t="shared" si="17"/>
        <v>149</v>
      </c>
      <c r="X64" s="115">
        <f t="shared" si="18"/>
        <v>178.8</v>
      </c>
      <c r="Y64" s="13"/>
      <c r="Z64" s="13"/>
      <c r="AA64" s="13"/>
      <c r="AB64" s="13"/>
    </row>
    <row r="65" spans="1:28" ht="15.75">
      <c r="A65" s="32" t="s">
        <v>67</v>
      </c>
      <c r="B65" s="61">
        <f t="shared" si="5"/>
        <v>41.99</v>
      </c>
      <c r="C65" s="61">
        <f t="shared" si="6"/>
        <v>48.99</v>
      </c>
      <c r="D65" s="61">
        <f t="shared" si="7"/>
        <v>55.99</v>
      </c>
      <c r="E65" s="99">
        <f>'Appendix A'!D65</f>
        <v>62.990622182146076</v>
      </c>
      <c r="F65" s="65">
        <f t="shared" si="0"/>
        <v>76.99</v>
      </c>
      <c r="G65" s="65">
        <f t="shared" si="8"/>
        <v>90.99</v>
      </c>
      <c r="H65" s="65">
        <f t="shared" si="9"/>
        <v>104.98</v>
      </c>
      <c r="I65" s="65">
        <f t="shared" si="10"/>
        <v>125.98</v>
      </c>
      <c r="J65" s="77"/>
      <c r="K65" s="77"/>
      <c r="L65" s="77"/>
      <c r="M65" s="77"/>
      <c r="N65" s="77"/>
      <c r="O65" s="77"/>
      <c r="P65" s="77"/>
      <c r="Q65" s="115">
        <f t="shared" si="11"/>
        <v>41.99</v>
      </c>
      <c r="R65" s="115">
        <f t="shared" si="12"/>
        <v>48.99</v>
      </c>
      <c r="S65" s="115">
        <f t="shared" si="13"/>
        <v>55.99</v>
      </c>
      <c r="T65" s="115">
        <f t="shared" si="14"/>
        <v>62.990622182146076</v>
      </c>
      <c r="U65" s="115">
        <f t="shared" si="15"/>
        <v>76.99</v>
      </c>
      <c r="V65" s="115">
        <f t="shared" si="16"/>
        <v>90.99</v>
      </c>
      <c r="W65" s="115">
        <f t="shared" si="17"/>
        <v>104.98</v>
      </c>
      <c r="X65" s="115">
        <f t="shared" si="18"/>
        <v>125.98</v>
      </c>
      <c r="Y65" s="13"/>
      <c r="Z65" s="13"/>
      <c r="AA65" s="13"/>
      <c r="AB65" s="13"/>
    </row>
    <row r="66" spans="1:28" ht="15.75">
      <c r="A66" s="32" t="s">
        <v>68</v>
      </c>
      <c r="B66" s="61">
        <f t="shared" si="5"/>
        <v>0</v>
      </c>
      <c r="C66" s="61">
        <f t="shared" si="6"/>
        <v>0</v>
      </c>
      <c r="D66" s="61">
        <f t="shared" si="7"/>
        <v>0</v>
      </c>
      <c r="E66" s="99">
        <f>'Appendix A'!D66</f>
        <v>0</v>
      </c>
      <c r="F66" s="65">
        <f t="shared" si="0"/>
        <v>0</v>
      </c>
      <c r="G66" s="65">
        <f t="shared" si="8"/>
        <v>0</v>
      </c>
      <c r="H66" s="65">
        <f t="shared" si="9"/>
        <v>0</v>
      </c>
      <c r="I66" s="65">
        <f t="shared" si="10"/>
        <v>0</v>
      </c>
      <c r="J66" s="77"/>
      <c r="K66" s="77"/>
      <c r="L66" s="77"/>
      <c r="M66" s="77"/>
      <c r="N66" s="77"/>
      <c r="O66" s="77"/>
      <c r="P66" s="77"/>
      <c r="Q66" s="115">
        <f t="shared" si="11"/>
        <v>0</v>
      </c>
      <c r="R66" s="115">
        <f t="shared" si="12"/>
        <v>0</v>
      </c>
      <c r="S66" s="115">
        <f t="shared" si="13"/>
        <v>0</v>
      </c>
      <c r="T66" s="115">
        <f t="shared" si="14"/>
        <v>0</v>
      </c>
      <c r="U66" s="115">
        <f t="shared" si="15"/>
        <v>0</v>
      </c>
      <c r="V66" s="115">
        <f t="shared" si="16"/>
        <v>0</v>
      </c>
      <c r="W66" s="115">
        <f t="shared" si="17"/>
        <v>0</v>
      </c>
      <c r="X66" s="115">
        <f t="shared" si="18"/>
        <v>0</v>
      </c>
      <c r="Y66" s="13"/>
      <c r="Z66" s="13"/>
      <c r="AA66" s="13"/>
      <c r="AB66" s="13"/>
    </row>
    <row r="67" spans="1:28" ht="15.75">
      <c r="A67" s="32" t="s">
        <v>69</v>
      </c>
      <c r="B67" s="61">
        <f t="shared" si="5"/>
        <v>38.45</v>
      </c>
      <c r="C67" s="61">
        <f t="shared" si="6"/>
        <v>44.86</v>
      </c>
      <c r="D67" s="61">
        <f t="shared" si="7"/>
        <v>51.27</v>
      </c>
      <c r="E67" s="99">
        <f>'Appendix A'!D67</f>
        <v>57.67926880267645</v>
      </c>
      <c r="F67" s="65">
        <f t="shared" si="0"/>
        <v>70.5</v>
      </c>
      <c r="G67" s="65">
        <f t="shared" si="8"/>
        <v>83.31</v>
      </c>
      <c r="H67" s="65">
        <f t="shared" si="9"/>
        <v>96.13</v>
      </c>
      <c r="I67" s="65">
        <f t="shared" si="10"/>
        <v>115.36</v>
      </c>
      <c r="J67" s="77"/>
      <c r="K67" s="77"/>
      <c r="L67" s="77"/>
      <c r="M67" s="77"/>
      <c r="N67" s="77">
        <v>0.01</v>
      </c>
      <c r="O67" s="77"/>
      <c r="P67" s="77"/>
      <c r="Q67" s="115">
        <f t="shared" si="11"/>
        <v>38.45</v>
      </c>
      <c r="R67" s="115">
        <f t="shared" si="12"/>
        <v>44.86</v>
      </c>
      <c r="S67" s="115">
        <f t="shared" si="13"/>
        <v>51.27</v>
      </c>
      <c r="T67" s="115">
        <f t="shared" si="14"/>
        <v>57.67926880267645</v>
      </c>
      <c r="U67" s="115">
        <f t="shared" si="15"/>
        <v>70.5</v>
      </c>
      <c r="V67" s="115">
        <f t="shared" si="16"/>
        <v>83.32000000000001</v>
      </c>
      <c r="W67" s="115">
        <f t="shared" si="17"/>
        <v>96.13</v>
      </c>
      <c r="X67" s="115">
        <f t="shared" si="18"/>
        <v>115.36</v>
      </c>
      <c r="Y67" s="13"/>
      <c r="Z67" s="13"/>
      <c r="AA67" s="13"/>
      <c r="AB67" s="13"/>
    </row>
    <row r="68" spans="1:28" ht="15.75">
      <c r="A68" s="32" t="s">
        <v>70</v>
      </c>
      <c r="B68" s="61">
        <f t="shared" si="5"/>
        <v>42.34</v>
      </c>
      <c r="C68" s="61">
        <f t="shared" si="6"/>
        <v>49.4</v>
      </c>
      <c r="D68" s="61">
        <f t="shared" si="7"/>
        <v>56.45</v>
      </c>
      <c r="E68" s="99">
        <f>'Appendix A'!D68</f>
        <v>63.509339608766</v>
      </c>
      <c r="F68" s="65">
        <f>ROUND(E68*(11/9),2)</f>
        <v>77.62</v>
      </c>
      <c r="G68" s="65">
        <f t="shared" si="8"/>
        <v>91.74</v>
      </c>
      <c r="H68" s="65">
        <f t="shared" si="9"/>
        <v>105.85</v>
      </c>
      <c r="I68" s="65">
        <f t="shared" si="10"/>
        <v>127.02</v>
      </c>
      <c r="J68" s="77"/>
      <c r="K68" s="77"/>
      <c r="L68" s="77"/>
      <c r="M68" s="77"/>
      <c r="N68" s="77"/>
      <c r="O68" s="77"/>
      <c r="P68" s="77"/>
      <c r="Q68" s="115">
        <f t="shared" si="11"/>
        <v>42.34</v>
      </c>
      <c r="R68" s="115">
        <f t="shared" si="12"/>
        <v>49.4</v>
      </c>
      <c r="S68" s="115">
        <f t="shared" si="13"/>
        <v>56.45</v>
      </c>
      <c r="T68" s="115">
        <f t="shared" si="14"/>
        <v>63.509339608766</v>
      </c>
      <c r="U68" s="115">
        <f t="shared" si="15"/>
        <v>77.62</v>
      </c>
      <c r="V68" s="115">
        <f t="shared" si="16"/>
        <v>91.74</v>
      </c>
      <c r="W68" s="115">
        <f t="shared" si="17"/>
        <v>105.85</v>
      </c>
      <c r="X68" s="115">
        <f t="shared" si="18"/>
        <v>127.02</v>
      </c>
      <c r="Y68" s="13"/>
      <c r="Z68" s="13"/>
      <c r="AA68" s="13"/>
      <c r="AB68" s="13"/>
    </row>
    <row r="69" spans="1:28" ht="15.75">
      <c r="A69" s="32" t="s">
        <v>71</v>
      </c>
      <c r="B69" s="61">
        <f>ROUND(E69*(6/9),2)</f>
        <v>0</v>
      </c>
      <c r="C69" s="61">
        <f>ROUND(E69*(7/9),2)</f>
        <v>0</v>
      </c>
      <c r="D69" s="61">
        <f>ROUND(E69*(8/9),2)</f>
        <v>0</v>
      </c>
      <c r="E69" s="99">
        <f>'Appendix A'!D69</f>
        <v>0</v>
      </c>
      <c r="F69" s="65">
        <f>ROUND(E69*(11/9),2)</f>
        <v>0</v>
      </c>
      <c r="G69" s="65">
        <f>ROUND(E69*(13/9),2)</f>
        <v>0</v>
      </c>
      <c r="H69" s="65">
        <f>ROUND(E69*(15/9),2)</f>
        <v>0</v>
      </c>
      <c r="I69" s="65">
        <f>ROUND(E69*(18/9),2)</f>
        <v>0</v>
      </c>
      <c r="J69" s="77"/>
      <c r="K69" s="77"/>
      <c r="L69" s="77"/>
      <c r="M69" s="77"/>
      <c r="N69" s="77"/>
      <c r="O69" s="77"/>
      <c r="P69" s="77"/>
      <c r="Q69" s="115">
        <f aca="true" t="shared" si="19" ref="Q69:S71">B69+J69</f>
        <v>0</v>
      </c>
      <c r="R69" s="115">
        <f t="shared" si="19"/>
        <v>0</v>
      </c>
      <c r="S69" s="115">
        <f t="shared" si="19"/>
        <v>0</v>
      </c>
      <c r="T69" s="115">
        <f>E69</f>
        <v>0</v>
      </c>
      <c r="U69" s="115">
        <f t="shared" si="15"/>
        <v>0</v>
      </c>
      <c r="V69" s="115">
        <f t="shared" si="16"/>
        <v>0</v>
      </c>
      <c r="W69" s="115">
        <f t="shared" si="17"/>
        <v>0</v>
      </c>
      <c r="X69" s="115">
        <f t="shared" si="18"/>
        <v>0</v>
      </c>
      <c r="Y69" s="13"/>
      <c r="Z69" s="13"/>
      <c r="AA69" s="13"/>
      <c r="AB69" s="13"/>
    </row>
    <row r="70" spans="1:28" ht="15.75">
      <c r="A70" s="32" t="s">
        <v>72</v>
      </c>
      <c r="B70" s="61">
        <f>ROUND(E70*(6/9),2)</f>
        <v>0</v>
      </c>
      <c r="C70" s="61">
        <f>ROUND(E70*(7/9),2)</f>
        <v>0</v>
      </c>
      <c r="D70" s="61">
        <f>ROUND(E70*(8/9),2)</f>
        <v>0</v>
      </c>
      <c r="E70" s="99">
        <f>'Appendix A'!D70</f>
        <v>0</v>
      </c>
      <c r="F70" s="65">
        <f>ROUND(E70*(11/9),2)</f>
        <v>0</v>
      </c>
      <c r="G70" s="65">
        <f>ROUND(E70*(13/9),2)</f>
        <v>0</v>
      </c>
      <c r="H70" s="65">
        <f>ROUND(E70*(15/9),2)</f>
        <v>0</v>
      </c>
      <c r="I70" s="65">
        <f>ROUND(E70*(18/9),2)</f>
        <v>0</v>
      </c>
      <c r="J70" s="77"/>
      <c r="K70" s="77"/>
      <c r="L70" s="77"/>
      <c r="M70" s="77"/>
      <c r="N70" s="77"/>
      <c r="O70" s="77"/>
      <c r="P70" s="77"/>
      <c r="Q70" s="115">
        <f t="shared" si="19"/>
        <v>0</v>
      </c>
      <c r="R70" s="115">
        <f t="shared" si="19"/>
        <v>0</v>
      </c>
      <c r="S70" s="115">
        <f t="shared" si="19"/>
        <v>0</v>
      </c>
      <c r="T70" s="115">
        <f>E70</f>
        <v>0</v>
      </c>
      <c r="U70" s="115">
        <f t="shared" si="15"/>
        <v>0</v>
      </c>
      <c r="V70" s="115">
        <f t="shared" si="16"/>
        <v>0</v>
      </c>
      <c r="W70" s="115">
        <f t="shared" si="17"/>
        <v>0</v>
      </c>
      <c r="X70" s="115">
        <f t="shared" si="18"/>
        <v>0</v>
      </c>
      <c r="Y70" s="13"/>
      <c r="Z70" s="13"/>
      <c r="AA70" s="13"/>
      <c r="AB70" s="13"/>
    </row>
    <row r="71" spans="1:28" ht="15.75">
      <c r="A71" s="32" t="s">
        <v>73</v>
      </c>
      <c r="B71" s="61">
        <f>ROUND(E71*(6/9),2)</f>
        <v>12.8</v>
      </c>
      <c r="C71" s="61">
        <f>ROUND(E71*(7/9),2)</f>
        <v>14.94</v>
      </c>
      <c r="D71" s="61">
        <f>ROUND(E71*(8/9),2)</f>
        <v>17.07</v>
      </c>
      <c r="E71" s="99">
        <f>'Appendix A'!D71</f>
        <v>19.20566378790922</v>
      </c>
      <c r="F71" s="65">
        <f>ROUND(E71*(11/9),2)</f>
        <v>23.47</v>
      </c>
      <c r="G71" s="65">
        <f>ROUND(E71*(13/9),2)</f>
        <v>27.74</v>
      </c>
      <c r="H71" s="65">
        <f>ROUND(E71*(15/9),2)</f>
        <v>32.01</v>
      </c>
      <c r="I71" s="65">
        <f>ROUND(E71*(18/9),2)</f>
        <v>38.41</v>
      </c>
      <c r="J71" s="77">
        <v>0.01</v>
      </c>
      <c r="K71" s="77"/>
      <c r="L71" s="77">
        <v>0.01</v>
      </c>
      <c r="M71" s="77">
        <v>0.01</v>
      </c>
      <c r="N71" s="77">
        <v>0.01</v>
      </c>
      <c r="O71" s="77">
        <v>0.01</v>
      </c>
      <c r="P71" s="77">
        <v>0.01</v>
      </c>
      <c r="Q71" s="115">
        <f t="shared" si="19"/>
        <v>12.81</v>
      </c>
      <c r="R71" s="115">
        <f t="shared" si="19"/>
        <v>14.94</v>
      </c>
      <c r="S71" s="115">
        <f t="shared" si="19"/>
        <v>17.080000000000002</v>
      </c>
      <c r="T71" s="115">
        <f>E71</f>
        <v>19.20566378790922</v>
      </c>
      <c r="U71" s="115">
        <f t="shared" si="15"/>
        <v>23.48</v>
      </c>
      <c r="V71" s="115">
        <f t="shared" si="16"/>
        <v>27.75</v>
      </c>
      <c r="W71" s="115">
        <f t="shared" si="17"/>
        <v>32.019999999999996</v>
      </c>
      <c r="X71" s="115">
        <f t="shared" si="18"/>
        <v>38.419999999999995</v>
      </c>
      <c r="Y71" s="13"/>
      <c r="Z71" s="13"/>
      <c r="AA71" s="13"/>
      <c r="AB71" s="13"/>
    </row>
    <row r="72" spans="1:28" ht="15">
      <c r="A72" s="32"/>
      <c r="B72" s="66"/>
      <c r="C72" s="67"/>
      <c r="D72" s="68"/>
      <c r="E72" s="68"/>
      <c r="F72" s="68"/>
      <c r="J72" s="75"/>
      <c r="K72" s="75"/>
      <c r="L72" s="75"/>
      <c r="M72" s="75"/>
      <c r="N72" s="75"/>
      <c r="O72" s="75"/>
      <c r="P72" s="75"/>
      <c r="Q72" s="115"/>
      <c r="R72" s="115"/>
      <c r="S72" s="115"/>
      <c r="T72" s="115"/>
      <c r="U72" s="115"/>
      <c r="V72" s="115"/>
      <c r="W72" s="115"/>
      <c r="X72" s="115"/>
      <c r="Y72" s="13"/>
      <c r="Z72" s="13"/>
      <c r="AA72" s="13"/>
      <c r="AB72" s="13"/>
    </row>
    <row r="73" spans="1:28" ht="15">
      <c r="A73" s="32"/>
      <c r="B73" s="66"/>
      <c r="C73" s="67"/>
      <c r="D73" s="68"/>
      <c r="E73" s="68"/>
      <c r="F73" s="68"/>
      <c r="J73" s="75"/>
      <c r="K73" s="75"/>
      <c r="L73" s="75"/>
      <c r="M73" s="75"/>
      <c r="N73" s="75"/>
      <c r="O73" s="75"/>
      <c r="P73" s="75"/>
      <c r="Q73" s="20"/>
      <c r="R73" s="20"/>
      <c r="S73" s="20"/>
      <c r="T73" s="20"/>
      <c r="U73" s="20"/>
      <c r="V73" s="20"/>
      <c r="W73" s="20"/>
      <c r="X73" s="20"/>
      <c r="Y73" s="13"/>
      <c r="Z73" s="13"/>
      <c r="AA73" s="13"/>
      <c r="AB73" s="13"/>
    </row>
    <row r="74" spans="1:28" ht="15">
      <c r="A74" s="32"/>
      <c r="B74" s="66"/>
      <c r="C74" s="67"/>
      <c r="D74" s="68"/>
      <c r="E74" s="68"/>
      <c r="F74" s="68"/>
      <c r="J74" s="75"/>
      <c r="K74" s="75"/>
      <c r="L74" s="75"/>
      <c r="M74" s="75"/>
      <c r="N74" s="75"/>
      <c r="O74" s="75"/>
      <c r="P74" s="75"/>
      <c r="Q74" s="20"/>
      <c r="R74" s="20"/>
      <c r="S74" s="20"/>
      <c r="T74" s="20"/>
      <c r="U74" s="20"/>
      <c r="V74" s="20"/>
      <c r="W74" s="20"/>
      <c r="X74" s="20"/>
      <c r="Y74" s="13"/>
      <c r="Z74" s="13"/>
      <c r="AA74" s="13"/>
      <c r="AB74" s="13"/>
    </row>
    <row r="75" spans="1:28" ht="15">
      <c r="A75" s="32"/>
      <c r="B75" s="66"/>
      <c r="C75" s="67"/>
      <c r="D75" s="68"/>
      <c r="E75" s="68"/>
      <c r="F75" s="68"/>
      <c r="J75" s="75"/>
      <c r="K75" s="75"/>
      <c r="L75" s="75"/>
      <c r="M75" s="75"/>
      <c r="N75" s="75"/>
      <c r="O75" s="75"/>
      <c r="P75" s="75"/>
      <c r="Q75" s="20"/>
      <c r="R75" s="20"/>
      <c r="S75" s="20"/>
      <c r="T75" s="20"/>
      <c r="U75" s="20"/>
      <c r="V75" s="20"/>
      <c r="W75" s="20"/>
      <c r="X75" s="20"/>
      <c r="Y75" s="13"/>
      <c r="Z75" s="13"/>
      <c r="AA75" s="13"/>
      <c r="AB75" s="13"/>
    </row>
    <row r="76" spans="1:28" ht="15">
      <c r="A76" s="32"/>
      <c r="B76" s="66"/>
      <c r="C76" s="67"/>
      <c r="D76" s="68"/>
      <c r="E76" s="68"/>
      <c r="F76" s="68"/>
      <c r="J76" s="75"/>
      <c r="K76" s="75"/>
      <c r="L76" s="75"/>
      <c r="M76" s="75"/>
      <c r="N76" s="75"/>
      <c r="O76" s="75"/>
      <c r="P76" s="75"/>
      <c r="Q76" s="20"/>
      <c r="R76" s="20"/>
      <c r="S76" s="20"/>
      <c r="T76" s="20"/>
      <c r="U76" s="20"/>
      <c r="V76" s="20"/>
      <c r="W76" s="20"/>
      <c r="X76" s="20"/>
      <c r="Y76" s="13"/>
      <c r="Z76" s="13"/>
      <c r="AA76" s="13"/>
      <c r="AB76" s="13"/>
    </row>
    <row r="77" spans="1:28" ht="15.75">
      <c r="A77" s="32"/>
      <c r="B77" s="33"/>
      <c r="C77" s="54"/>
      <c r="D77" s="68"/>
      <c r="E77" s="68"/>
      <c r="F77" s="68"/>
      <c r="J77" s="75"/>
      <c r="K77" s="75"/>
      <c r="L77" s="75"/>
      <c r="M77" s="75"/>
      <c r="N77" s="75"/>
      <c r="O77" s="75"/>
      <c r="P77" s="75"/>
      <c r="Q77" s="20"/>
      <c r="R77" s="20"/>
      <c r="S77" s="20"/>
      <c r="T77" s="20"/>
      <c r="U77" s="20"/>
      <c r="V77" s="20"/>
      <c r="W77" s="20"/>
      <c r="X77" s="20"/>
      <c r="Y77" s="13"/>
      <c r="Z77" s="13"/>
      <c r="AA77" s="13"/>
      <c r="AB77" s="13"/>
    </row>
    <row r="78" spans="1:28" ht="15">
      <c r="A78" s="32"/>
      <c r="B78" s="66"/>
      <c r="C78" s="67"/>
      <c r="D78" s="68"/>
      <c r="E78" s="68"/>
      <c r="F78" s="68"/>
      <c r="J78" s="75"/>
      <c r="K78" s="75"/>
      <c r="L78" s="75"/>
      <c r="M78" s="75"/>
      <c r="N78" s="75"/>
      <c r="O78" s="75"/>
      <c r="P78" s="75"/>
      <c r="Q78" s="20"/>
      <c r="R78" s="20"/>
      <c r="S78" s="20"/>
      <c r="T78" s="20"/>
      <c r="U78" s="20"/>
      <c r="V78" s="20"/>
      <c r="W78" s="20"/>
      <c r="X78" s="20"/>
      <c r="Y78" s="13"/>
      <c r="Z78" s="13"/>
      <c r="AA78" s="13"/>
      <c r="AB78" s="13"/>
    </row>
    <row r="79" spans="1:28" ht="15">
      <c r="A79" s="32"/>
      <c r="D79" s="68"/>
      <c r="E79" s="68"/>
      <c r="F79" s="68"/>
      <c r="J79" s="75"/>
      <c r="K79" s="75"/>
      <c r="L79" s="75"/>
      <c r="M79" s="75"/>
      <c r="N79" s="75"/>
      <c r="O79" s="75"/>
      <c r="P79" s="75"/>
      <c r="Q79" s="20"/>
      <c r="R79" s="20"/>
      <c r="S79" s="20"/>
      <c r="T79" s="20"/>
      <c r="U79" s="20"/>
      <c r="V79" s="20"/>
      <c r="W79" s="20"/>
      <c r="X79" s="20"/>
      <c r="Y79" s="13"/>
      <c r="Z79" s="13"/>
      <c r="AA79" s="13"/>
      <c r="AB79" s="13"/>
    </row>
    <row r="80" spans="1:28" ht="15">
      <c r="A80" s="32"/>
      <c r="D80" s="68"/>
      <c r="E80" s="68"/>
      <c r="F80" s="68"/>
      <c r="J80" s="75"/>
      <c r="K80" s="75"/>
      <c r="L80" s="75"/>
      <c r="M80" s="75"/>
      <c r="N80" s="75"/>
      <c r="O80" s="75"/>
      <c r="P80" s="75"/>
      <c r="Q80" s="20"/>
      <c r="R80" s="20"/>
      <c r="S80" s="20"/>
      <c r="T80" s="20"/>
      <c r="U80" s="20"/>
      <c r="V80" s="20"/>
      <c r="W80" s="20"/>
      <c r="X80" s="20"/>
      <c r="Y80" s="13"/>
      <c r="Z80" s="13"/>
      <c r="AA80" s="13"/>
      <c r="AB80" s="13"/>
    </row>
    <row r="81" spans="4:28" ht="15">
      <c r="D81" s="68"/>
      <c r="E81" s="68"/>
      <c r="F81" s="68"/>
      <c r="J81" s="75"/>
      <c r="K81" s="75"/>
      <c r="L81" s="75"/>
      <c r="M81" s="75"/>
      <c r="N81" s="75"/>
      <c r="O81" s="75"/>
      <c r="P81" s="75"/>
      <c r="Q81" s="20"/>
      <c r="R81" s="20"/>
      <c r="S81" s="20"/>
      <c r="T81" s="20"/>
      <c r="U81" s="20"/>
      <c r="V81" s="20"/>
      <c r="W81" s="20"/>
      <c r="X81" s="20"/>
      <c r="Y81" s="13"/>
      <c r="Z81" s="13"/>
      <c r="AA81" s="13"/>
      <c r="AB81" s="13"/>
    </row>
    <row r="82" spans="4:28" ht="15">
      <c r="D82" s="68"/>
      <c r="E82" s="68"/>
      <c r="F82" s="68"/>
      <c r="J82" s="75"/>
      <c r="K82" s="75"/>
      <c r="L82" s="75"/>
      <c r="M82" s="75"/>
      <c r="N82" s="75"/>
      <c r="O82" s="75"/>
      <c r="P82" s="75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4:28" ht="15">
      <c r="D83" s="68"/>
      <c r="E83" s="68"/>
      <c r="F83" s="68"/>
      <c r="J83" s="75"/>
      <c r="K83" s="75"/>
      <c r="L83" s="75"/>
      <c r="M83" s="75"/>
      <c r="N83" s="75"/>
      <c r="O83" s="75"/>
      <c r="P83" s="75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4:28" ht="15">
      <c r="D84" s="68"/>
      <c r="E84" s="68"/>
      <c r="F84" s="68"/>
      <c r="J84" s="75"/>
      <c r="K84" s="75"/>
      <c r="L84" s="75"/>
      <c r="M84" s="75"/>
      <c r="N84" s="75"/>
      <c r="O84" s="75"/>
      <c r="P84" s="75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4:28" ht="15">
      <c r="D85" s="68"/>
      <c r="E85" s="68"/>
      <c r="F85" s="68"/>
      <c r="J85" s="75"/>
      <c r="K85" s="75"/>
      <c r="L85" s="75"/>
      <c r="M85" s="75"/>
      <c r="N85" s="75"/>
      <c r="O85" s="75"/>
      <c r="P85" s="75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16" s="35" customFormat="1" ht="15.75">
      <c r="A86" s="2"/>
      <c r="B86" s="69"/>
      <c r="C86" s="70"/>
      <c r="D86" s="33"/>
      <c r="E86" s="33"/>
      <c r="F86" s="64"/>
      <c r="J86" s="74"/>
      <c r="K86" s="74"/>
      <c r="L86" s="74"/>
      <c r="M86" s="74"/>
      <c r="N86" s="74"/>
      <c r="O86" s="74"/>
      <c r="P86" s="74"/>
    </row>
    <row r="87" spans="4:6" ht="15">
      <c r="D87" s="68"/>
      <c r="E87" s="68"/>
      <c r="F87" s="68"/>
    </row>
    <row r="88" spans="4:6" ht="15">
      <c r="D88" s="71"/>
      <c r="E88" s="71"/>
      <c r="F88" s="71"/>
    </row>
    <row r="89" spans="4:6" ht="15">
      <c r="D89" s="71"/>
      <c r="E89" s="71"/>
      <c r="F89" s="71"/>
    </row>
    <row r="90" spans="1:6" ht="15">
      <c r="A90" s="22"/>
      <c r="E90" s="71"/>
      <c r="F90" s="71"/>
    </row>
    <row r="91" spans="1:6" ht="15">
      <c r="A91" s="23"/>
      <c r="D91" s="71"/>
      <c r="E91" s="71"/>
      <c r="F91" s="71"/>
    </row>
    <row r="92" spans="4:6" ht="15">
      <c r="D92" s="71"/>
      <c r="E92" s="71"/>
      <c r="F92" s="71"/>
    </row>
    <row r="93" spans="4:6" ht="15">
      <c r="D93" s="71"/>
      <c r="E93" s="71"/>
      <c r="F93" s="71"/>
    </row>
    <row r="94" spans="4:6" ht="15">
      <c r="D94" s="71"/>
      <c r="E94" s="71"/>
      <c r="F94" s="71"/>
    </row>
    <row r="95" spans="4:6" ht="15">
      <c r="D95" s="71"/>
      <c r="E95" s="71"/>
      <c r="F95" s="71"/>
    </row>
    <row r="96" spans="4:6" ht="15">
      <c r="D96" s="71"/>
      <c r="E96" s="71"/>
      <c r="F96" s="71"/>
    </row>
    <row r="97" spans="4:6" ht="15">
      <c r="D97" s="71"/>
      <c r="E97" s="71"/>
      <c r="F97" s="71"/>
    </row>
    <row r="98" spans="4:6" ht="15">
      <c r="D98" s="71"/>
      <c r="E98" s="71"/>
      <c r="F98" s="71"/>
    </row>
    <row r="99" spans="4:6" ht="15">
      <c r="D99" s="71"/>
      <c r="E99" s="71"/>
      <c r="F99" s="71"/>
    </row>
    <row r="100" spans="4:6" ht="15">
      <c r="D100" s="71"/>
      <c r="E100" s="71"/>
      <c r="F100" s="71"/>
    </row>
    <row r="101" spans="4:6" ht="15">
      <c r="D101" s="71"/>
      <c r="E101" s="71"/>
      <c r="F101" s="71"/>
    </row>
    <row r="102" spans="4:6" ht="15">
      <c r="D102" s="71"/>
      <c r="E102" s="71"/>
      <c r="F102" s="71"/>
    </row>
    <row r="103" spans="4:6" ht="15">
      <c r="D103" s="71"/>
      <c r="E103" s="71"/>
      <c r="F103" s="71"/>
    </row>
    <row r="104" spans="4:6" ht="15">
      <c r="D104" s="71"/>
      <c r="E104" s="71"/>
      <c r="F104" s="71"/>
    </row>
    <row r="105" spans="4:6" ht="15">
      <c r="D105" s="71"/>
      <c r="E105" s="71"/>
      <c r="F105" s="71"/>
    </row>
    <row r="106" spans="4:6" ht="15">
      <c r="D106" s="71"/>
      <c r="E106" s="71"/>
      <c r="F106" s="71"/>
    </row>
    <row r="107" spans="4:6" ht="15">
      <c r="D107" s="71"/>
      <c r="E107" s="71"/>
      <c r="F107" s="71"/>
    </row>
    <row r="108" spans="4:6" ht="15">
      <c r="D108" s="71"/>
      <c r="E108" s="71"/>
      <c r="F108" s="71"/>
    </row>
    <row r="109" spans="4:6" ht="15">
      <c r="D109" s="71"/>
      <c r="E109" s="71"/>
      <c r="F109" s="71"/>
    </row>
    <row r="110" spans="4:6" ht="15">
      <c r="D110" s="71"/>
      <c r="E110" s="71"/>
      <c r="F110" s="71"/>
    </row>
    <row r="111" spans="4:6" ht="15">
      <c r="D111" s="71"/>
      <c r="E111" s="71"/>
      <c r="F111" s="71"/>
    </row>
    <row r="112" spans="4:6" ht="15">
      <c r="D112" s="71"/>
      <c r="E112" s="71"/>
      <c r="F112" s="71"/>
    </row>
    <row r="113" spans="4:6" ht="15">
      <c r="D113" s="71"/>
      <c r="E113" s="71"/>
      <c r="F113" s="71"/>
    </row>
    <row r="114" spans="4:6" ht="15">
      <c r="D114" s="71"/>
      <c r="E114" s="71"/>
      <c r="F114" s="71"/>
    </row>
    <row r="115" spans="4:6" ht="15">
      <c r="D115" s="71"/>
      <c r="E115" s="71"/>
      <c r="F115" s="71"/>
    </row>
    <row r="116" spans="4:6" ht="15">
      <c r="D116" s="71"/>
      <c r="E116" s="71"/>
      <c r="F116" s="71"/>
    </row>
    <row r="117" spans="4:6" ht="15">
      <c r="D117" s="71"/>
      <c r="E117" s="71"/>
      <c r="F117" s="71"/>
    </row>
    <row r="118" spans="4:6" ht="15">
      <c r="D118" s="71"/>
      <c r="E118" s="71"/>
      <c r="F118" s="71"/>
    </row>
    <row r="119" spans="4:6" ht="15">
      <c r="D119" s="71"/>
      <c r="E119" s="71"/>
      <c r="F119" s="71"/>
    </row>
    <row r="120" spans="4:6" ht="15">
      <c r="D120" s="71"/>
      <c r="E120" s="71"/>
      <c r="F120" s="71"/>
    </row>
    <row r="121" spans="4:6" ht="15">
      <c r="D121" s="71"/>
      <c r="E121" s="71"/>
      <c r="F121" s="71"/>
    </row>
    <row r="122" spans="4:6" ht="15">
      <c r="D122" s="71"/>
      <c r="E122" s="71"/>
      <c r="F122" s="71"/>
    </row>
    <row r="123" spans="4:6" ht="15">
      <c r="D123" s="71"/>
      <c r="E123" s="71"/>
      <c r="F123" s="71"/>
    </row>
    <row r="124" spans="4:6" ht="15">
      <c r="D124" s="71"/>
      <c r="E124" s="71"/>
      <c r="F124" s="71"/>
    </row>
    <row r="125" spans="4:6" ht="15">
      <c r="D125" s="71"/>
      <c r="E125" s="71"/>
      <c r="F125" s="71"/>
    </row>
    <row r="126" spans="4:6" ht="15">
      <c r="D126" s="71"/>
      <c r="E126" s="71"/>
      <c r="F126" s="71"/>
    </row>
    <row r="127" spans="4:6" ht="15">
      <c r="D127" s="71"/>
      <c r="E127" s="71"/>
      <c r="F127" s="71"/>
    </row>
    <row r="128" spans="4:6" ht="15">
      <c r="D128" s="71"/>
      <c r="E128" s="71"/>
      <c r="F128" s="71"/>
    </row>
    <row r="129" spans="4:6" ht="15">
      <c r="D129" s="71"/>
      <c r="E129" s="71"/>
      <c r="F129" s="71"/>
    </row>
    <row r="130" spans="4:6" ht="15">
      <c r="D130" s="71"/>
      <c r="E130" s="71"/>
      <c r="F130" s="71"/>
    </row>
    <row r="131" spans="4:6" ht="15">
      <c r="D131" s="71"/>
      <c r="E131" s="71"/>
      <c r="F131" s="71"/>
    </row>
    <row r="132" spans="4:6" ht="15">
      <c r="D132" s="71"/>
      <c r="E132" s="71"/>
      <c r="F132" s="71"/>
    </row>
    <row r="133" spans="4:6" ht="15">
      <c r="D133" s="71"/>
      <c r="E133" s="71"/>
      <c r="F133" s="71"/>
    </row>
    <row r="134" spans="4:6" ht="15">
      <c r="D134" s="71"/>
      <c r="E134" s="71"/>
      <c r="F134" s="71"/>
    </row>
    <row r="135" spans="4:6" ht="15">
      <c r="D135" s="71"/>
      <c r="E135" s="71"/>
      <c r="F135" s="71"/>
    </row>
    <row r="136" spans="4:6" ht="15">
      <c r="D136" s="71"/>
      <c r="E136" s="71"/>
      <c r="F136" s="71"/>
    </row>
    <row r="137" spans="4:6" ht="15">
      <c r="D137" s="71"/>
      <c r="E137" s="71"/>
      <c r="F137" s="71"/>
    </row>
    <row r="138" spans="4:6" ht="15">
      <c r="D138" s="71"/>
      <c r="E138" s="71"/>
      <c r="F138" s="71"/>
    </row>
    <row r="139" spans="4:6" ht="15">
      <c r="D139" s="71"/>
      <c r="E139" s="71"/>
      <c r="F139" s="71"/>
    </row>
    <row r="140" spans="4:6" ht="15">
      <c r="D140" s="71"/>
      <c r="E140" s="71"/>
      <c r="F140" s="71"/>
    </row>
    <row r="141" spans="4:6" ht="15">
      <c r="D141" s="71"/>
      <c r="E141" s="71"/>
      <c r="F141" s="71"/>
    </row>
    <row r="142" spans="4:6" ht="15">
      <c r="D142" s="71"/>
      <c r="E142" s="71"/>
      <c r="F142" s="71"/>
    </row>
    <row r="143" spans="4:6" ht="15">
      <c r="D143" s="71"/>
      <c r="E143" s="71"/>
      <c r="F143" s="71"/>
    </row>
    <row r="144" spans="4:6" ht="15">
      <c r="D144" s="71"/>
      <c r="E144" s="71"/>
      <c r="F144" s="71"/>
    </row>
    <row r="145" spans="4:6" ht="15">
      <c r="D145" s="71"/>
      <c r="E145" s="71"/>
      <c r="F145" s="71"/>
    </row>
    <row r="146" spans="4:6" ht="15">
      <c r="D146" s="71"/>
      <c r="E146" s="71"/>
      <c r="F146" s="71"/>
    </row>
    <row r="147" spans="4:6" ht="15">
      <c r="D147" s="71"/>
      <c r="E147" s="71"/>
      <c r="F147" s="71"/>
    </row>
    <row r="148" spans="4:6" ht="15">
      <c r="D148" s="71"/>
      <c r="E148" s="71"/>
      <c r="F148" s="71"/>
    </row>
    <row r="149" spans="4:6" ht="15">
      <c r="D149" s="71"/>
      <c r="E149" s="71"/>
      <c r="F149" s="71"/>
    </row>
    <row r="150" spans="4:6" ht="15">
      <c r="D150" s="71"/>
      <c r="E150" s="71"/>
      <c r="F150" s="71"/>
    </row>
    <row r="151" spans="4:6" ht="15">
      <c r="D151" s="71"/>
      <c r="E151" s="71"/>
      <c r="F151" s="71"/>
    </row>
    <row r="152" spans="4:6" ht="15">
      <c r="D152" s="71"/>
      <c r="E152" s="71"/>
      <c r="F152" s="71"/>
    </row>
    <row r="153" spans="4:6" ht="15">
      <c r="D153" s="71"/>
      <c r="E153" s="71"/>
      <c r="F153" s="71"/>
    </row>
    <row r="154" spans="4:6" ht="15">
      <c r="D154" s="71"/>
      <c r="E154" s="71"/>
      <c r="F154" s="71"/>
    </row>
    <row r="155" spans="4:6" ht="15">
      <c r="D155" s="71"/>
      <c r="E155" s="71"/>
      <c r="F155" s="71"/>
    </row>
  </sheetData>
  <sheetProtection/>
  <mergeCells count="2">
    <mergeCell ref="J4:P4"/>
    <mergeCell ref="Q4:X4"/>
  </mergeCells>
  <printOptions/>
  <pageMargins left="0.75" right="0.75" top="1" bottom="1" header="0.5" footer="0.5"/>
  <pageSetup fitToHeight="3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="75" zoomScaleNormal="75" zoomScaleSheetLayoutView="50" workbookViewId="0" topLeftCell="A1">
      <selection activeCell="H61" sqref="H61"/>
    </sheetView>
  </sheetViews>
  <sheetFormatPr defaultColWidth="8.88671875" defaultRowHeight="15"/>
  <cols>
    <col min="1" max="1" width="30.10546875" style="13" customWidth="1"/>
    <col min="2" max="3" width="9.6640625" style="13" customWidth="1"/>
    <col min="4" max="4" width="9.10546875" style="13" customWidth="1"/>
    <col min="5" max="5" width="8.99609375" style="13" customWidth="1"/>
    <col min="6" max="7" width="9.10546875" style="13" customWidth="1"/>
    <col min="8" max="9" width="9.10546875" style="13" bestFit="1" customWidth="1"/>
    <col min="10" max="16384" width="8.88671875" style="13" customWidth="1"/>
  </cols>
  <sheetData>
    <row r="1" spans="1:11" s="5" customFormat="1" ht="15">
      <c r="A1" s="36"/>
      <c r="B1" s="37"/>
      <c r="C1" s="37"/>
      <c r="D1" s="37"/>
      <c r="E1" s="37"/>
      <c r="F1" s="37"/>
      <c r="G1" s="3"/>
      <c r="H1" s="4"/>
      <c r="I1" s="4"/>
      <c r="J1" s="4"/>
      <c r="K1" s="4"/>
    </row>
    <row r="2" spans="1:11" s="16" customFormat="1" ht="15.75">
      <c r="A2" s="14" t="s">
        <v>1</v>
      </c>
      <c r="B2" s="15"/>
      <c r="C2" s="15"/>
      <c r="D2" s="15"/>
      <c r="G2" s="14" t="str">
        <f>'Appendix A'!F2</f>
        <v>2017/18</v>
      </c>
      <c r="J2" s="129"/>
      <c r="K2" s="130"/>
    </row>
    <row r="3" spans="2:5" s="16" customFormat="1" ht="15.75">
      <c r="B3" s="15"/>
      <c r="C3" s="15"/>
      <c r="D3" s="15"/>
      <c r="E3" s="15"/>
    </row>
    <row r="4" spans="1:9" ht="15.75">
      <c r="A4" s="14" t="s">
        <v>2</v>
      </c>
      <c r="B4" s="119" t="s">
        <v>3</v>
      </c>
      <c r="C4" s="120" t="s">
        <v>4</v>
      </c>
      <c r="D4" s="120" t="s">
        <v>10</v>
      </c>
      <c r="E4" s="120" t="s">
        <v>5</v>
      </c>
      <c r="F4" s="119" t="s">
        <v>6</v>
      </c>
      <c r="G4" s="119" t="s">
        <v>7</v>
      </c>
      <c r="H4" s="119" t="s">
        <v>8</v>
      </c>
      <c r="I4" s="119" t="s">
        <v>9</v>
      </c>
    </row>
    <row r="5" spans="1:9" ht="15.75">
      <c r="A5" s="14"/>
      <c r="B5" s="45" t="s">
        <v>11</v>
      </c>
      <c r="C5" s="46" t="s">
        <v>11</v>
      </c>
      <c r="D5" s="46" t="s">
        <v>11</v>
      </c>
      <c r="E5" s="46" t="s">
        <v>11</v>
      </c>
      <c r="F5" s="46" t="s">
        <v>11</v>
      </c>
      <c r="G5" s="46" t="s">
        <v>11</v>
      </c>
      <c r="H5" s="46" t="s">
        <v>11</v>
      </c>
      <c r="I5" s="46" t="s">
        <v>11</v>
      </c>
    </row>
    <row r="6" spans="1:9" ht="15.75">
      <c r="A6" s="32" t="s">
        <v>12</v>
      </c>
      <c r="B6" s="61">
        <f>'Parishes - Bands'!Q7+'Appendix C'!$B$11</f>
        <v>108.14</v>
      </c>
      <c r="C6" s="61">
        <f>'Parishes - Bands'!R7+'Appendix C'!$C$11</f>
        <v>126.16</v>
      </c>
      <c r="D6" s="61">
        <f>'Parishes - Bands'!S7+'Appendix C'!$D$11</f>
        <v>144.19</v>
      </c>
      <c r="E6" s="64">
        <f>'Parishes - Bands'!T7+'Appendix C'!$E$11</f>
        <v>162.21</v>
      </c>
      <c r="F6" s="65">
        <f>'Parishes - Bands'!U7+'Appendix C'!$F$11</f>
        <v>198.26</v>
      </c>
      <c r="G6" s="65">
        <f>'Parishes - Bands'!V7+'Appendix C'!$G$11</f>
        <v>234.3</v>
      </c>
      <c r="H6" s="65">
        <f>'Parishes - Bands'!W7+'Appendix C'!$H$11</f>
        <v>270.35</v>
      </c>
      <c r="I6" s="65">
        <f>'Parishes - Bands'!X7+'Appendix C'!$I$11</f>
        <v>324.42</v>
      </c>
    </row>
    <row r="7" spans="1:9" ht="15.75">
      <c r="A7" s="32" t="s">
        <v>13</v>
      </c>
      <c r="B7" s="61">
        <f>'Parishes - Bands'!Q8+'Appendix C'!$B$11</f>
        <v>108.14</v>
      </c>
      <c r="C7" s="61">
        <f>'Parishes - Bands'!R8+'Appendix C'!$C$11</f>
        <v>126.16</v>
      </c>
      <c r="D7" s="61">
        <f>'Parishes - Bands'!S8+'Appendix C'!$D$11</f>
        <v>144.19</v>
      </c>
      <c r="E7" s="64">
        <f>'Parishes - Bands'!T8+'Appendix C'!$E$11</f>
        <v>162.21</v>
      </c>
      <c r="F7" s="65">
        <f>'Parishes - Bands'!U8+'Appendix C'!$F$11</f>
        <v>198.26</v>
      </c>
      <c r="G7" s="65">
        <f>'Parishes - Bands'!V8+'Appendix C'!$G$11</f>
        <v>234.3</v>
      </c>
      <c r="H7" s="65">
        <f>'Parishes - Bands'!W8+'Appendix C'!$H$11</f>
        <v>270.35</v>
      </c>
      <c r="I7" s="65">
        <f>'Parishes - Bands'!X8+'Appendix C'!$I$11</f>
        <v>324.42</v>
      </c>
    </row>
    <row r="8" spans="1:9" ht="15.75">
      <c r="A8" s="32" t="s">
        <v>14</v>
      </c>
      <c r="B8" s="61">
        <f>'Parishes - Bands'!Q9+'Appendix C'!$B$11</f>
        <v>108.14</v>
      </c>
      <c r="C8" s="61">
        <f>'Parishes - Bands'!R9+'Appendix C'!$C$11</f>
        <v>126.16</v>
      </c>
      <c r="D8" s="61">
        <f>'Parishes - Bands'!S9+'Appendix C'!$D$11</f>
        <v>144.19</v>
      </c>
      <c r="E8" s="64">
        <f>'Parishes - Bands'!T9+'Appendix C'!$E$11</f>
        <v>162.21</v>
      </c>
      <c r="F8" s="65">
        <f>'Parishes - Bands'!U9+'Appendix C'!$F$11</f>
        <v>198.26</v>
      </c>
      <c r="G8" s="65">
        <f>'Parishes - Bands'!V9+'Appendix C'!$G$11</f>
        <v>234.3</v>
      </c>
      <c r="H8" s="65">
        <f>'Parishes - Bands'!W9+'Appendix C'!$H$11</f>
        <v>270.35</v>
      </c>
      <c r="I8" s="65">
        <f>'Parishes - Bands'!X9+'Appendix C'!$I$11</f>
        <v>324.42</v>
      </c>
    </row>
    <row r="9" spans="1:9" ht="15.75">
      <c r="A9" s="32" t="s">
        <v>15</v>
      </c>
      <c r="B9" s="61">
        <f>'Parishes - Bands'!Q10+'Appendix C'!$B$11</f>
        <v>135.83</v>
      </c>
      <c r="C9" s="61">
        <f>'Parishes - Bands'!R10+'Appendix C'!$C$11</f>
        <v>158.47</v>
      </c>
      <c r="D9" s="61">
        <f>'Parishes - Bands'!S10+'Appendix C'!$D$11</f>
        <v>181.11</v>
      </c>
      <c r="E9" s="64">
        <f>'Parishes - Bands'!T10+'Appendix C'!$E$11</f>
        <v>203.74686396677052</v>
      </c>
      <c r="F9" s="65">
        <f>'Parishes - Bands'!U10+'Appendix C'!$F$11</f>
        <v>249.03</v>
      </c>
      <c r="G9" s="65">
        <f>'Parishes - Bands'!V10+'Appendix C'!$G$11</f>
        <v>294.3</v>
      </c>
      <c r="H9" s="65">
        <f>'Parishes - Bands'!W10+'Appendix C'!$H$11</f>
        <v>339.58000000000004</v>
      </c>
      <c r="I9" s="65">
        <f>'Parishes - Bands'!X10+'Appendix C'!$I$11</f>
        <v>407.5</v>
      </c>
    </row>
    <row r="10" spans="1:9" ht="15.75">
      <c r="A10" s="32" t="s">
        <v>16</v>
      </c>
      <c r="B10" s="61">
        <f>'Parishes - Bands'!Q11+'Appendix C'!$B$11</f>
        <v>108.14</v>
      </c>
      <c r="C10" s="61">
        <f>'Parishes - Bands'!R11+'Appendix C'!$C$11</f>
        <v>126.16</v>
      </c>
      <c r="D10" s="61">
        <f>'Parishes - Bands'!S11+'Appendix C'!$D$11</f>
        <v>144.19</v>
      </c>
      <c r="E10" s="64">
        <f>'Parishes - Bands'!T11+'Appendix C'!$E$11</f>
        <v>162.21</v>
      </c>
      <c r="F10" s="65">
        <f>'Parishes - Bands'!U11+'Appendix C'!$F$11</f>
        <v>198.26</v>
      </c>
      <c r="G10" s="65">
        <f>'Parishes - Bands'!V11+'Appendix C'!$G$11</f>
        <v>234.3</v>
      </c>
      <c r="H10" s="65">
        <f>'Parishes - Bands'!W11+'Appendix C'!$H$11</f>
        <v>270.35</v>
      </c>
      <c r="I10" s="65">
        <f>'Parishes - Bands'!X11+'Appendix C'!$I$11</f>
        <v>324.42</v>
      </c>
    </row>
    <row r="11" spans="1:9" ht="15.75">
      <c r="A11" s="32" t="s">
        <v>17</v>
      </c>
      <c r="B11" s="61">
        <f>'Parishes - Bands'!Q12+'Appendix C'!$B$11</f>
        <v>108.14</v>
      </c>
      <c r="C11" s="61">
        <f>'Parishes - Bands'!R12+'Appendix C'!$C$11</f>
        <v>126.16</v>
      </c>
      <c r="D11" s="61">
        <f>'Parishes - Bands'!S12+'Appendix C'!$D$11</f>
        <v>144.19</v>
      </c>
      <c r="E11" s="64">
        <f>'Parishes - Bands'!T12+'Appendix C'!$E$11</f>
        <v>162.21</v>
      </c>
      <c r="F11" s="65">
        <f>'Parishes - Bands'!U12+'Appendix C'!$F$11</f>
        <v>198.26</v>
      </c>
      <c r="G11" s="65">
        <f>'Parishes - Bands'!V12+'Appendix C'!$G$11</f>
        <v>234.3</v>
      </c>
      <c r="H11" s="65">
        <f>'Parishes - Bands'!W12+'Appendix C'!$H$11</f>
        <v>270.35</v>
      </c>
      <c r="I11" s="65">
        <f>'Parishes - Bands'!X12+'Appendix C'!$I$11</f>
        <v>324.42</v>
      </c>
    </row>
    <row r="12" spans="1:9" ht="15.75">
      <c r="A12" s="32" t="s">
        <v>18</v>
      </c>
      <c r="B12" s="61">
        <f>'Parishes - Bands'!Q13+'Appendix C'!$B$11</f>
        <v>108.14</v>
      </c>
      <c r="C12" s="61">
        <f>'Parishes - Bands'!R13+'Appendix C'!$C$11</f>
        <v>126.16</v>
      </c>
      <c r="D12" s="61">
        <f>'Parishes - Bands'!S13+'Appendix C'!$D$11</f>
        <v>144.19</v>
      </c>
      <c r="E12" s="64">
        <f>'Parishes - Bands'!T13+'Appendix C'!$E$11</f>
        <v>162.21</v>
      </c>
      <c r="F12" s="65">
        <f>'Parishes - Bands'!U13+'Appendix C'!$F$11</f>
        <v>198.26</v>
      </c>
      <c r="G12" s="65">
        <f>'Parishes - Bands'!V13+'Appendix C'!$G$11</f>
        <v>234.3</v>
      </c>
      <c r="H12" s="65">
        <f>'Parishes - Bands'!W13+'Appendix C'!$H$11</f>
        <v>270.35</v>
      </c>
      <c r="I12" s="65">
        <f>'Parishes - Bands'!X13+'Appendix C'!$I$11</f>
        <v>324.42</v>
      </c>
    </row>
    <row r="13" spans="1:9" ht="15.75">
      <c r="A13" s="32" t="s">
        <v>19</v>
      </c>
      <c r="B13" s="61">
        <f>'Parishes - Bands'!Q14+'Appendix C'!$B$11</f>
        <v>165.17000000000002</v>
      </c>
      <c r="C13" s="61">
        <f>'Parishes - Bands'!R14+'Appendix C'!$C$11</f>
        <v>192.7</v>
      </c>
      <c r="D13" s="61">
        <f>'Parishes - Bands'!S14+'Appendix C'!$D$11</f>
        <v>220.23000000000002</v>
      </c>
      <c r="E13" s="64">
        <f>'Parishes - Bands'!T14+'Appendix C'!$E$11</f>
        <v>247.75962092309692</v>
      </c>
      <c r="F13" s="65">
        <f>'Parishes - Bands'!U14+'Appendix C'!$F$11</f>
        <v>302.82</v>
      </c>
      <c r="G13" s="65">
        <f>'Parishes - Bands'!V14+'Appendix C'!$G$11</f>
        <v>357.87</v>
      </c>
      <c r="H13" s="65">
        <f>'Parishes - Bands'!W14+'Appendix C'!$H$11</f>
        <v>412.93000000000006</v>
      </c>
      <c r="I13" s="65">
        <f>'Parishes - Bands'!X14+'Appendix C'!$I$11</f>
        <v>495.52</v>
      </c>
    </row>
    <row r="14" spans="1:9" ht="15.75">
      <c r="A14" s="32" t="s">
        <v>20</v>
      </c>
      <c r="B14" s="61">
        <f>'Parishes - Bands'!Q15+'Appendix C'!$B$11</f>
        <v>108.14</v>
      </c>
      <c r="C14" s="61">
        <f>'Parishes - Bands'!R15+'Appendix C'!$C$11</f>
        <v>126.16</v>
      </c>
      <c r="D14" s="61">
        <f>'Parishes - Bands'!S15+'Appendix C'!$D$11</f>
        <v>144.19</v>
      </c>
      <c r="E14" s="64">
        <f>'Parishes - Bands'!T15+'Appendix C'!$E$11</f>
        <v>162.21</v>
      </c>
      <c r="F14" s="65">
        <f>'Parishes - Bands'!U15+'Appendix C'!$F$11</f>
        <v>198.26</v>
      </c>
      <c r="G14" s="65">
        <f>'Parishes - Bands'!V15+'Appendix C'!$G$11</f>
        <v>234.3</v>
      </c>
      <c r="H14" s="65">
        <f>'Parishes - Bands'!W15+'Appendix C'!$H$11</f>
        <v>270.35</v>
      </c>
      <c r="I14" s="65">
        <f>'Parishes - Bands'!X15+'Appendix C'!$I$11</f>
        <v>324.42</v>
      </c>
    </row>
    <row r="15" spans="1:9" ht="15.75">
      <c r="A15" s="32" t="s">
        <v>21</v>
      </c>
      <c r="B15" s="61">
        <f>'Parishes - Bands'!Q16+'Appendix C'!$B$11</f>
        <v>130.49</v>
      </c>
      <c r="C15" s="61">
        <f>'Parishes - Bands'!R16+'Appendix C'!$C$11</f>
        <v>152.24</v>
      </c>
      <c r="D15" s="61">
        <f>'Parishes - Bands'!S16+'Appendix C'!$D$11</f>
        <v>173.99</v>
      </c>
      <c r="E15" s="64">
        <f>'Parishes - Bands'!T16+'Appendix C'!$E$11</f>
        <v>195.74249603706866</v>
      </c>
      <c r="F15" s="65">
        <f>'Parishes - Bands'!U16+'Appendix C'!$F$11</f>
        <v>239.23999999999998</v>
      </c>
      <c r="G15" s="65">
        <f>'Parishes - Bands'!V16+'Appendix C'!$G$11</f>
        <v>282.73</v>
      </c>
      <c r="H15" s="65">
        <f>'Parishes - Bands'!W16+'Appendix C'!$H$11</f>
        <v>326.23</v>
      </c>
      <c r="I15" s="65">
        <f>'Parishes - Bands'!X16+'Appendix C'!$I$11</f>
        <v>391.48</v>
      </c>
    </row>
    <row r="16" spans="1:9" ht="15.75">
      <c r="A16" s="32" t="s">
        <v>22</v>
      </c>
      <c r="B16" s="61">
        <f>'Parishes - Bands'!Q17+'Appendix C'!$B$11</f>
        <v>108.14</v>
      </c>
      <c r="C16" s="61">
        <f>'Parishes - Bands'!R17+'Appendix C'!$C$11</f>
        <v>126.16</v>
      </c>
      <c r="D16" s="61">
        <f>'Parishes - Bands'!S17+'Appendix C'!$D$11</f>
        <v>144.19</v>
      </c>
      <c r="E16" s="64">
        <f>'Parishes - Bands'!T17+'Appendix C'!$E$11</f>
        <v>162.21</v>
      </c>
      <c r="F16" s="65">
        <f>'Parishes - Bands'!U17+'Appendix C'!$F$11</f>
        <v>198.26</v>
      </c>
      <c r="G16" s="65">
        <f>'Parishes - Bands'!V17+'Appendix C'!$G$11</f>
        <v>234.3</v>
      </c>
      <c r="H16" s="65">
        <f>'Parishes - Bands'!W17+'Appendix C'!$H$11</f>
        <v>270.35</v>
      </c>
      <c r="I16" s="65">
        <f>'Parishes - Bands'!X17+'Appendix C'!$I$11</f>
        <v>324.42</v>
      </c>
    </row>
    <row r="17" spans="1:11" ht="15.75">
      <c r="A17" s="32" t="s">
        <v>23</v>
      </c>
      <c r="B17" s="61">
        <f>'Parishes - Bands'!Q18+'Appendix C'!$B$11</f>
        <v>139.25</v>
      </c>
      <c r="C17" s="61">
        <f>'Parishes - Bands'!R18+'Appendix C'!$C$11</f>
        <v>162.45</v>
      </c>
      <c r="D17" s="61">
        <f>'Parishes - Bands'!S18+'Appendix C'!$D$11</f>
        <v>185.67</v>
      </c>
      <c r="E17" s="64">
        <f>'Parishes - Bands'!T18+'Appendix C'!$E$11</f>
        <v>208.87473919220622</v>
      </c>
      <c r="F17" s="65">
        <f>'Parishes - Bands'!U18+'Appendix C'!$F$11</f>
        <v>255.29</v>
      </c>
      <c r="G17" s="65">
        <f>'Parishes - Bands'!V18+'Appendix C'!$G$11</f>
        <v>301.70000000000005</v>
      </c>
      <c r="H17" s="65">
        <f>'Parishes - Bands'!W18+'Appendix C'!$H$11</f>
        <v>348.12</v>
      </c>
      <c r="I17" s="65">
        <f>'Parishes - Bands'!X18+'Appendix C'!$I$11</f>
        <v>417.74</v>
      </c>
      <c r="K17" s="56"/>
    </row>
    <row r="18" spans="1:9" ht="15.75">
      <c r="A18" s="32" t="s">
        <v>24</v>
      </c>
      <c r="B18" s="61">
        <f>'Parishes - Bands'!Q19+'Appendix C'!$B$11</f>
        <v>141.67000000000002</v>
      </c>
      <c r="C18" s="61">
        <f>'Parishes - Bands'!R19+'Appendix C'!$C$11</f>
        <v>165.26999999999998</v>
      </c>
      <c r="D18" s="61">
        <f>'Parishes - Bands'!S19+'Appendix C'!$D$11</f>
        <v>188.89</v>
      </c>
      <c r="E18" s="64">
        <f>'Parishes - Bands'!T19+'Appendix C'!$E$11</f>
        <v>212.50497269684695</v>
      </c>
      <c r="F18" s="65">
        <f>'Parishes - Bands'!U19+'Appendix C'!$F$11</f>
        <v>259.73</v>
      </c>
      <c r="G18" s="65">
        <f>'Parishes - Bands'!V19+'Appendix C'!$G$11</f>
        <v>306.94</v>
      </c>
      <c r="H18" s="65">
        <f>'Parishes - Bands'!W19+'Appendix C'!$H$11</f>
        <v>354.17</v>
      </c>
      <c r="I18" s="65">
        <f>'Parishes - Bands'!X19+'Appendix C'!$I$11</f>
        <v>425</v>
      </c>
    </row>
    <row r="19" spans="1:9" ht="15.75">
      <c r="A19" s="32" t="s">
        <v>25</v>
      </c>
      <c r="B19" s="61">
        <f>'Parishes - Bands'!Q20+'Appendix C'!$B$11</f>
        <v>149.35</v>
      </c>
      <c r="C19" s="61">
        <f>'Parishes - Bands'!R20+'Appendix C'!$C$11</f>
        <v>174.23</v>
      </c>
      <c r="D19" s="61">
        <f>'Parishes - Bands'!S20+'Appendix C'!$D$11</f>
        <v>199.13</v>
      </c>
      <c r="E19" s="64">
        <f>'Parishes - Bands'!T20+'Appendix C'!$E$11</f>
        <v>224.0175375602758</v>
      </c>
      <c r="F19" s="65">
        <f>'Parishes - Bands'!U20+'Appendix C'!$F$11</f>
        <v>273.81</v>
      </c>
      <c r="G19" s="65">
        <f>'Parishes - Bands'!V20+'Appendix C'!$G$11</f>
        <v>323.58000000000004</v>
      </c>
      <c r="H19" s="65">
        <f>'Parishes - Bands'!W20+'Appendix C'!$H$11</f>
        <v>373.37</v>
      </c>
      <c r="I19" s="65">
        <f>'Parishes - Bands'!X20+'Appendix C'!$I$11</f>
        <v>448.04</v>
      </c>
    </row>
    <row r="20" spans="1:9" ht="15.75">
      <c r="A20" s="32" t="s">
        <v>26</v>
      </c>
      <c r="B20" s="61">
        <f>'Parishes - Bands'!Q21+'Appendix C'!$B$11</f>
        <v>108.14</v>
      </c>
      <c r="C20" s="61">
        <f>'Parishes - Bands'!R21+'Appendix C'!$C$11</f>
        <v>126.16</v>
      </c>
      <c r="D20" s="61">
        <f>'Parishes - Bands'!S21+'Appendix C'!$D$11</f>
        <v>144.19</v>
      </c>
      <c r="E20" s="64">
        <f>'Parishes - Bands'!T21+'Appendix C'!$E$11</f>
        <v>162.21</v>
      </c>
      <c r="F20" s="65">
        <f>'Parishes - Bands'!U21+'Appendix C'!$F$11</f>
        <v>198.26</v>
      </c>
      <c r="G20" s="65">
        <f>'Parishes - Bands'!V21+'Appendix C'!$G$11</f>
        <v>234.3</v>
      </c>
      <c r="H20" s="65">
        <f>'Parishes - Bands'!W21+'Appendix C'!$H$11</f>
        <v>270.35</v>
      </c>
      <c r="I20" s="65">
        <f>'Parishes - Bands'!X21+'Appendix C'!$I$11</f>
        <v>324.42</v>
      </c>
    </row>
    <row r="21" spans="1:9" ht="15.75">
      <c r="A21" s="32" t="s">
        <v>27</v>
      </c>
      <c r="B21" s="61">
        <f>'Parishes - Bands'!Q22+'Appendix C'!$B$11</f>
        <v>129.31</v>
      </c>
      <c r="C21" s="61">
        <f>'Parishes - Bands'!R22+'Appendix C'!$C$11</f>
        <v>150.85</v>
      </c>
      <c r="D21" s="61">
        <f>'Parishes - Bands'!S22+'Appendix C'!$D$11</f>
        <v>172.41</v>
      </c>
      <c r="E21" s="64">
        <f>'Parishes - Bands'!T22+'Appendix C'!$E$11</f>
        <v>193.9606619395952</v>
      </c>
      <c r="F21" s="65">
        <f>'Parishes - Bands'!U22+'Appendix C'!$F$11</f>
        <v>237.07</v>
      </c>
      <c r="G21" s="65">
        <f>'Parishes - Bands'!V22+'Appendix C'!$G$11</f>
        <v>280.16</v>
      </c>
      <c r="H21" s="65">
        <f>'Parishes - Bands'!W22+'Appendix C'!$H$11</f>
        <v>323.27000000000004</v>
      </c>
      <c r="I21" s="65">
        <f>'Parishes - Bands'!X22+'Appendix C'!$I$11</f>
        <v>387.92</v>
      </c>
    </row>
    <row r="22" spans="1:9" ht="15.75">
      <c r="A22" s="32" t="s">
        <v>28</v>
      </c>
      <c r="B22" s="61">
        <f>'Parishes - Bands'!Q23+'Appendix C'!$B$11</f>
        <v>125.83</v>
      </c>
      <c r="C22" s="61">
        <f>'Parishes - Bands'!R23+'Appendix C'!$C$11</f>
        <v>146.8</v>
      </c>
      <c r="D22" s="61">
        <f>'Parishes - Bands'!S23+'Appendix C'!$D$11</f>
        <v>167.78</v>
      </c>
      <c r="E22" s="64">
        <f>'Parishes - Bands'!T23+'Appendix C'!$E$11</f>
        <v>188.74693077793398</v>
      </c>
      <c r="F22" s="65">
        <f>'Parishes - Bands'!U23+'Appendix C'!$F$11</f>
        <v>230.7</v>
      </c>
      <c r="G22" s="65">
        <f>'Parishes - Bands'!V23+'Appendix C'!$G$11</f>
        <v>272.64</v>
      </c>
      <c r="H22" s="65">
        <f>'Parishes - Bands'!W23+'Appendix C'!$H$11</f>
        <v>314.58000000000004</v>
      </c>
      <c r="I22" s="65">
        <f>'Parishes - Bands'!X23+'Appendix C'!$I$11</f>
        <v>377.5</v>
      </c>
    </row>
    <row r="23" spans="1:9" ht="15.75">
      <c r="A23" s="32" t="s">
        <v>29</v>
      </c>
      <c r="B23" s="61">
        <f>'Parishes - Bands'!Q24+'Appendix C'!$B$11</f>
        <v>110.33</v>
      </c>
      <c r="C23" s="61">
        <f>'Parishes - Bands'!R24+'Appendix C'!$C$11</f>
        <v>128.72</v>
      </c>
      <c r="D23" s="61">
        <f>'Parishes - Bands'!S24+'Appendix C'!$D$11</f>
        <v>147.10999999999999</v>
      </c>
      <c r="E23" s="64">
        <f>'Parishes - Bands'!T24+'Appendix C'!$E$11</f>
        <v>165.5</v>
      </c>
      <c r="F23" s="65">
        <f>'Parishes - Bands'!U24+'Appendix C'!$F$11</f>
        <v>202.28</v>
      </c>
      <c r="G23" s="65">
        <f>'Parishes - Bands'!V24+'Appendix C'!$G$11</f>
        <v>239.05</v>
      </c>
      <c r="H23" s="65">
        <f>'Parishes - Bands'!W24+'Appendix C'!$H$11</f>
        <v>275.83000000000004</v>
      </c>
      <c r="I23" s="65">
        <f>'Parishes - Bands'!X24+'Appendix C'!$I$11</f>
        <v>331</v>
      </c>
    </row>
    <row r="24" spans="1:9" ht="15.75">
      <c r="A24" s="32" t="s">
        <v>30</v>
      </c>
      <c r="B24" s="61">
        <f>'Parishes - Bands'!Q25+'Appendix C'!$B$11</f>
        <v>117.61</v>
      </c>
      <c r="C24" s="61">
        <f>'Parishes - Bands'!R25+'Appendix C'!$C$11</f>
        <v>137.21</v>
      </c>
      <c r="D24" s="61">
        <f>'Parishes - Bands'!S25+'Appendix C'!$D$11</f>
        <v>156.82</v>
      </c>
      <c r="E24" s="64">
        <f>'Parishes - Bands'!T25+'Appendix C'!$E$11</f>
        <v>176.41548899755503</v>
      </c>
      <c r="F24" s="65">
        <f>'Parishes - Bands'!U25+'Appendix C'!$F$11</f>
        <v>215.63</v>
      </c>
      <c r="G24" s="65">
        <f>'Parishes - Bands'!V25+'Appendix C'!$G$11</f>
        <v>254.83</v>
      </c>
      <c r="H24" s="65">
        <f>'Parishes - Bands'!W25+'Appendix C'!$H$11</f>
        <v>294.03000000000003</v>
      </c>
      <c r="I24" s="65">
        <f>'Parishes - Bands'!X25+'Appendix C'!$I$11</f>
        <v>352.84000000000003</v>
      </c>
    </row>
    <row r="25" spans="1:9" ht="15.75">
      <c r="A25" s="32" t="s">
        <v>31</v>
      </c>
      <c r="B25" s="61">
        <f>'Parishes - Bands'!Q26+'Appendix C'!$B$11</f>
        <v>138.67000000000002</v>
      </c>
      <c r="C25" s="61">
        <f>'Parishes - Bands'!R26+'Appendix C'!$C$11</f>
        <v>161.76999999999998</v>
      </c>
      <c r="D25" s="61">
        <f>'Parishes - Bands'!S26+'Appendix C'!$D$11</f>
        <v>184.89</v>
      </c>
      <c r="E25" s="64">
        <f>'Parishes - Bands'!T26+'Appendix C'!$E$11</f>
        <v>208.00009307799294</v>
      </c>
      <c r="F25" s="65">
        <f>'Parishes - Bands'!U26+'Appendix C'!$F$11</f>
        <v>254.23</v>
      </c>
      <c r="G25" s="65">
        <f>'Parishes - Bands'!V26+'Appendix C'!$G$11</f>
        <v>300.44</v>
      </c>
      <c r="H25" s="65">
        <f>'Parishes - Bands'!W26+'Appendix C'!$H$11</f>
        <v>346.67</v>
      </c>
      <c r="I25" s="65">
        <f>'Parishes - Bands'!X26+'Appendix C'!$I$11</f>
        <v>416</v>
      </c>
    </row>
    <row r="26" spans="1:9" ht="15.75">
      <c r="A26" s="32" t="s">
        <v>32</v>
      </c>
      <c r="B26" s="61">
        <f>'Parishes - Bands'!Q27+'Appendix C'!$B$11</f>
        <v>146.95</v>
      </c>
      <c r="C26" s="61">
        <f>'Parishes - Bands'!R27+'Appendix C'!$C$11</f>
        <v>171.44</v>
      </c>
      <c r="D26" s="61">
        <f>'Parishes - Bands'!S27+'Appendix C'!$D$11</f>
        <v>195.94</v>
      </c>
      <c r="E26" s="64">
        <f>'Parishes - Bands'!T27+'Appendix C'!$E$11</f>
        <v>220.4252924800861</v>
      </c>
      <c r="F26" s="65">
        <f>'Parishes - Bands'!U27+'Appendix C'!$F$11</f>
        <v>269.42</v>
      </c>
      <c r="G26" s="65">
        <f>'Parishes - Bands'!V27+'Appendix C'!$G$11</f>
        <v>318.40000000000003</v>
      </c>
      <c r="H26" s="65">
        <f>'Parishes - Bands'!W27+'Appendix C'!$H$11</f>
        <v>367.38</v>
      </c>
      <c r="I26" s="65">
        <f>'Parishes - Bands'!X27+'Appendix C'!$I$11</f>
        <v>440.86</v>
      </c>
    </row>
    <row r="27" spans="1:9" ht="15.75">
      <c r="A27" s="32" t="s">
        <v>33</v>
      </c>
      <c r="B27" s="61">
        <f>'Parishes - Bands'!Q28+'Appendix C'!$B$11</f>
        <v>108.14</v>
      </c>
      <c r="C27" s="61">
        <f>'Parishes - Bands'!R28+'Appendix C'!$C$11</f>
        <v>126.16</v>
      </c>
      <c r="D27" s="61">
        <f>'Parishes - Bands'!S28+'Appendix C'!$D$11</f>
        <v>144.19</v>
      </c>
      <c r="E27" s="64">
        <f>'Parishes - Bands'!T28+'Appendix C'!$E$11</f>
        <v>162.21</v>
      </c>
      <c r="F27" s="65">
        <f>'Parishes - Bands'!U28+'Appendix C'!$F$11</f>
        <v>198.26</v>
      </c>
      <c r="G27" s="65">
        <f>'Parishes - Bands'!V28+'Appendix C'!$G$11</f>
        <v>234.3</v>
      </c>
      <c r="H27" s="65">
        <f>'Parishes - Bands'!W28+'Appendix C'!$H$11</f>
        <v>270.35</v>
      </c>
      <c r="I27" s="65">
        <f>'Parishes - Bands'!X28+'Appendix C'!$I$11</f>
        <v>324.42</v>
      </c>
    </row>
    <row r="28" spans="1:9" ht="15.75">
      <c r="A28" s="32" t="s">
        <v>34</v>
      </c>
      <c r="B28" s="61">
        <f>'Parishes - Bands'!Q29+'Appendix C'!$B$11</f>
        <v>137.41</v>
      </c>
      <c r="C28" s="61">
        <f>'Parishes - Bands'!R29+'Appendix C'!$C$11</f>
        <v>160.3</v>
      </c>
      <c r="D28" s="61">
        <f>'Parishes - Bands'!S29+'Appendix C'!$D$11</f>
        <v>183.21</v>
      </c>
      <c r="E28" s="64">
        <f>'Parishes - Bands'!T29+'Appendix C'!$E$11</f>
        <v>206.11414689177624</v>
      </c>
      <c r="F28" s="65">
        <f>'Parishes - Bands'!U29+'Appendix C'!$F$11</f>
        <v>251.92</v>
      </c>
      <c r="G28" s="65">
        <f>'Parishes - Bands'!V29+'Appendix C'!$G$11</f>
        <v>297.71000000000004</v>
      </c>
      <c r="H28" s="65">
        <f>'Parishes - Bands'!W29+'Appendix C'!$H$11</f>
        <v>343.52000000000004</v>
      </c>
      <c r="I28" s="65">
        <f>'Parishes - Bands'!X29+'Appendix C'!$I$11</f>
        <v>412.22</v>
      </c>
    </row>
    <row r="29" spans="1:9" ht="15.75">
      <c r="A29" s="32" t="s">
        <v>35</v>
      </c>
      <c r="B29" s="61">
        <f>'Parishes - Bands'!Q30+'Appendix C'!$B$11</f>
        <v>108.14</v>
      </c>
      <c r="C29" s="61">
        <f>'Parishes - Bands'!R30+'Appendix C'!$C$11</f>
        <v>126.16</v>
      </c>
      <c r="D29" s="61">
        <f>'Parishes - Bands'!S30+'Appendix C'!$D$11</f>
        <v>144.19</v>
      </c>
      <c r="E29" s="64">
        <f>'Parishes - Bands'!T30+'Appendix C'!$E$11</f>
        <v>162.21</v>
      </c>
      <c r="F29" s="65">
        <f>'Parishes - Bands'!U30+'Appendix C'!$F$11</f>
        <v>198.26</v>
      </c>
      <c r="G29" s="65">
        <f>'Parishes - Bands'!V30+'Appendix C'!$G$11</f>
        <v>234.3</v>
      </c>
      <c r="H29" s="65">
        <f>'Parishes - Bands'!W30+'Appendix C'!$H$11</f>
        <v>270.35</v>
      </c>
      <c r="I29" s="65">
        <f>'Parishes - Bands'!X30+'Appendix C'!$I$11</f>
        <v>324.42</v>
      </c>
    </row>
    <row r="30" spans="1:9" ht="15.75">
      <c r="A30" s="32" t="s">
        <v>36</v>
      </c>
      <c r="B30" s="61">
        <f>'Parishes - Bands'!Q31+'Appendix C'!$B$11</f>
        <v>129.03</v>
      </c>
      <c r="C30" s="61">
        <f>'Parishes - Bands'!R31+'Appendix C'!$C$11</f>
        <v>150.53</v>
      </c>
      <c r="D30" s="61">
        <f>'Parishes - Bands'!S31+'Appendix C'!$D$11</f>
        <v>172.04</v>
      </c>
      <c r="E30" s="64">
        <f>'Parishes - Bands'!T31+'Appendix C'!$E$11</f>
        <v>193.53738156144482</v>
      </c>
      <c r="F30" s="65">
        <f>'Parishes - Bands'!U31+'Appendix C'!$F$11</f>
        <v>236.54999999999998</v>
      </c>
      <c r="G30" s="65">
        <f>'Parishes - Bands'!V31+'Appendix C'!$G$11</f>
        <v>279.55</v>
      </c>
      <c r="H30" s="65">
        <f>'Parishes - Bands'!W31+'Appendix C'!$H$11</f>
        <v>322.57000000000005</v>
      </c>
      <c r="I30" s="65">
        <f>'Parishes - Bands'!X31+'Appendix C'!$I$11</f>
        <v>387.08000000000004</v>
      </c>
    </row>
    <row r="31" spans="1:9" ht="15.75">
      <c r="A31" s="32" t="s">
        <v>37</v>
      </c>
      <c r="B31" s="61">
        <f>'Parishes - Bands'!Q32+'Appendix C'!$B$11</f>
        <v>108.14</v>
      </c>
      <c r="C31" s="61">
        <f>'Parishes - Bands'!R32+'Appendix C'!$C$11</f>
        <v>126.16</v>
      </c>
      <c r="D31" s="61">
        <f>'Parishes - Bands'!S32+'Appendix C'!$D$11</f>
        <v>144.19</v>
      </c>
      <c r="E31" s="64">
        <f>'Parishes - Bands'!T32+'Appendix C'!$E$11</f>
        <v>162.21</v>
      </c>
      <c r="F31" s="65">
        <f>'Parishes - Bands'!U32+'Appendix C'!$F$11</f>
        <v>198.26</v>
      </c>
      <c r="G31" s="65">
        <f>'Parishes - Bands'!V32+'Appendix C'!$G$11</f>
        <v>234.3</v>
      </c>
      <c r="H31" s="65">
        <f>'Parishes - Bands'!W32+'Appendix C'!$H$11</f>
        <v>270.35</v>
      </c>
      <c r="I31" s="65">
        <f>'Parishes - Bands'!X32+'Appendix C'!$I$11</f>
        <v>324.42</v>
      </c>
    </row>
    <row r="32" spans="1:9" ht="15.75">
      <c r="A32" s="32" t="s">
        <v>38</v>
      </c>
      <c r="B32" s="61">
        <f>'Parishes - Bands'!Q33+'Appendix C'!$B$11</f>
        <v>146.92000000000002</v>
      </c>
      <c r="C32" s="61">
        <f>'Parishes - Bands'!R33+'Appendix C'!$C$11</f>
        <v>171.4</v>
      </c>
      <c r="D32" s="61">
        <f>'Parishes - Bands'!S33+'Appendix C'!$D$11</f>
        <v>195.9</v>
      </c>
      <c r="E32" s="64">
        <f>'Parishes - Bands'!T33+'Appendix C'!$E$11</f>
        <v>220.38145270270272</v>
      </c>
      <c r="F32" s="65">
        <f>'Parishes - Bands'!U33+'Appendix C'!$F$11</f>
        <v>269.36</v>
      </c>
      <c r="G32" s="65">
        <f>'Parishes - Bands'!V33+'Appendix C'!$G$11</f>
        <v>318.32</v>
      </c>
      <c r="H32" s="65">
        <f>'Parishes - Bands'!W33+'Appendix C'!$H$11</f>
        <v>367.3</v>
      </c>
      <c r="I32" s="65">
        <f>'Parishes - Bands'!X33+'Appendix C'!$I$11</f>
        <v>440.76</v>
      </c>
    </row>
    <row r="33" spans="1:9" ht="15.75">
      <c r="A33" s="32" t="s">
        <v>39</v>
      </c>
      <c r="B33" s="61">
        <f>'Parishes - Bands'!Q34+'Appendix C'!$B$11</f>
        <v>108.14</v>
      </c>
      <c r="C33" s="61">
        <f>'Parishes - Bands'!R34+'Appendix C'!$C$11</f>
        <v>126.16</v>
      </c>
      <c r="D33" s="61">
        <f>'Parishes - Bands'!S34+'Appendix C'!$D$11</f>
        <v>144.19</v>
      </c>
      <c r="E33" s="64">
        <f>'Parishes - Bands'!T34+'Appendix C'!$E$11</f>
        <v>162.21</v>
      </c>
      <c r="F33" s="65">
        <f>'Parishes - Bands'!U34+'Appendix C'!$F$11</f>
        <v>198.26</v>
      </c>
      <c r="G33" s="65">
        <f>'Parishes - Bands'!V34+'Appendix C'!$G$11</f>
        <v>234.3</v>
      </c>
      <c r="H33" s="65">
        <f>'Parishes - Bands'!W34+'Appendix C'!$H$11</f>
        <v>270.35</v>
      </c>
      <c r="I33" s="65">
        <f>'Parishes - Bands'!X34+'Appendix C'!$I$11</f>
        <v>324.42</v>
      </c>
    </row>
    <row r="34" spans="1:9" ht="15.75">
      <c r="A34" s="32" t="s">
        <v>40</v>
      </c>
      <c r="B34" s="61">
        <f>'Parishes - Bands'!Q35+'Appendix C'!$B$11</f>
        <v>146.05</v>
      </c>
      <c r="C34" s="61">
        <f>'Parishes - Bands'!R35+'Appendix C'!$C$11</f>
        <v>170.39</v>
      </c>
      <c r="D34" s="61">
        <f>'Parishes - Bands'!S35+'Appendix C'!$D$11</f>
        <v>194.74</v>
      </c>
      <c r="E34" s="64">
        <f>'Parishes - Bands'!T35+'Appendix C'!$E$11</f>
        <v>219.08399824207643</v>
      </c>
      <c r="F34" s="65">
        <f>'Parishes - Bands'!U35+'Appendix C'!$F$11</f>
        <v>267.77</v>
      </c>
      <c r="G34" s="65">
        <f>'Parishes - Bands'!V35+'Appendix C'!$G$11</f>
        <v>316.45000000000005</v>
      </c>
      <c r="H34" s="65">
        <f>'Parishes - Bands'!W35+'Appendix C'!$H$11</f>
        <v>365.13</v>
      </c>
      <c r="I34" s="65">
        <f>'Parishes - Bands'!X35+'Appendix C'!$I$11</f>
        <v>438.16</v>
      </c>
    </row>
    <row r="35" spans="1:9" ht="15.75">
      <c r="A35" s="32" t="s">
        <v>41</v>
      </c>
      <c r="B35" s="61">
        <f>'Parishes - Bands'!Q36+'Appendix C'!$B$11</f>
        <v>139.09</v>
      </c>
      <c r="C35" s="61">
        <f>'Parishes - Bands'!R36+'Appendix C'!$C$11</f>
        <v>162.26999999999998</v>
      </c>
      <c r="D35" s="61">
        <f>'Parishes - Bands'!S36+'Appendix C'!$D$11</f>
        <v>185.46</v>
      </c>
      <c r="E35" s="64">
        <f>'Parishes - Bands'!T36+'Appendix C'!$E$11</f>
        <v>208.63956634785032</v>
      </c>
      <c r="F35" s="65">
        <f>'Parishes - Bands'!U36+'Appendix C'!$F$11</f>
        <v>255.01</v>
      </c>
      <c r="G35" s="65">
        <f>'Parishes - Bands'!V36+'Appendix C'!$G$11</f>
        <v>301.37</v>
      </c>
      <c r="H35" s="65">
        <f>'Parishes - Bands'!W36+'Appendix C'!$H$11</f>
        <v>347.73</v>
      </c>
      <c r="I35" s="65">
        <f>'Parishes - Bands'!X36+'Appendix C'!$I$11</f>
        <v>417.28000000000003</v>
      </c>
    </row>
    <row r="36" spans="1:9" ht="15.75">
      <c r="A36" s="32" t="s">
        <v>42</v>
      </c>
      <c r="B36" s="61">
        <f>'Parishes - Bands'!Q37+'Appendix C'!$B$11</f>
        <v>142.22</v>
      </c>
      <c r="C36" s="61">
        <f>'Parishes - Bands'!R37+'Appendix C'!$C$11</f>
        <v>165.92</v>
      </c>
      <c r="D36" s="61">
        <f>'Parishes - Bands'!S37+'Appendix C'!$D$11</f>
        <v>189.63</v>
      </c>
      <c r="E36" s="64">
        <f>'Parishes - Bands'!T37+'Appendix C'!$E$11</f>
        <v>213.3299953521137</v>
      </c>
      <c r="F36" s="65">
        <f>'Parishes - Bands'!U37+'Appendix C'!$F$11</f>
        <v>260.74</v>
      </c>
      <c r="G36" s="65">
        <f>'Parishes - Bands'!V37+'Appendix C'!$G$11</f>
        <v>308.14</v>
      </c>
      <c r="H36" s="65">
        <f>'Parishes - Bands'!W37+'Appendix C'!$H$11</f>
        <v>355.55</v>
      </c>
      <c r="I36" s="65">
        <f>'Parishes - Bands'!X37+'Appendix C'!$I$11</f>
        <v>426.66</v>
      </c>
    </row>
    <row r="37" spans="1:9" ht="15.75">
      <c r="A37" s="32" t="s">
        <v>43</v>
      </c>
      <c r="B37" s="61">
        <f>'Parishes - Bands'!Q38+'Appendix C'!$B$11</f>
        <v>139.47</v>
      </c>
      <c r="C37" s="61">
        <f>'Parishes - Bands'!R38+'Appendix C'!$C$11</f>
        <v>162.70999999999998</v>
      </c>
      <c r="D37" s="61">
        <f>'Parishes - Bands'!S38+'Appendix C'!$D$11</f>
        <v>185.96</v>
      </c>
      <c r="E37" s="64">
        <f>'Parishes - Bands'!T38+'Appendix C'!$E$11</f>
        <v>209.20265340271777</v>
      </c>
      <c r="F37" s="65">
        <f>'Parishes - Bands'!U38+'Appendix C'!$F$11</f>
        <v>255.69</v>
      </c>
      <c r="G37" s="65">
        <f>'Parishes - Bands'!V38+'Appendix C'!$G$11</f>
        <v>302.17</v>
      </c>
      <c r="H37" s="65">
        <f>'Parishes - Bands'!W38+'Appendix C'!$H$11</f>
        <v>348.67</v>
      </c>
      <c r="I37" s="65">
        <f>'Parishes - Bands'!X38+'Appendix C'!$I$11</f>
        <v>418.4</v>
      </c>
    </row>
    <row r="38" spans="1:9" ht="15.75">
      <c r="A38" s="32" t="s">
        <v>44</v>
      </c>
      <c r="B38" s="61">
        <f>'Parishes - Bands'!Q39+'Appendix C'!$B$11</f>
        <v>121.95</v>
      </c>
      <c r="C38" s="61">
        <f>'Parishes - Bands'!R39+'Appendix C'!$C$11</f>
        <v>142.28</v>
      </c>
      <c r="D38" s="61">
        <f>'Parishes - Bands'!S39+'Appendix C'!$D$11</f>
        <v>162.61</v>
      </c>
      <c r="E38" s="64">
        <f>'Parishes - Bands'!T39+'Appendix C'!$E$11</f>
        <v>182.9282320441989</v>
      </c>
      <c r="F38" s="65">
        <f>'Parishes - Bands'!U39+'Appendix C'!$F$11</f>
        <v>223.57999999999998</v>
      </c>
      <c r="G38" s="65">
        <f>'Parishes - Bands'!V39+'Appendix C'!$G$11</f>
        <v>264.23</v>
      </c>
      <c r="H38" s="65">
        <f>'Parishes - Bands'!W39+'Appendix C'!$H$11</f>
        <v>304.88</v>
      </c>
      <c r="I38" s="65">
        <f>'Parishes - Bands'!X39+'Appendix C'!$I$11</f>
        <v>365.86</v>
      </c>
    </row>
    <row r="39" spans="1:9" ht="15.75">
      <c r="A39" s="32" t="s">
        <v>45</v>
      </c>
      <c r="B39" s="61">
        <f>'Parishes - Bands'!Q40+'Appendix C'!$B$11</f>
        <v>108.14</v>
      </c>
      <c r="C39" s="61">
        <f>'Parishes - Bands'!R40+'Appendix C'!$C$11</f>
        <v>126.16</v>
      </c>
      <c r="D39" s="61">
        <f>'Parishes - Bands'!S40+'Appendix C'!$D$11</f>
        <v>144.19</v>
      </c>
      <c r="E39" s="64">
        <f>'Parishes - Bands'!T40+'Appendix C'!$E$11</f>
        <v>162.21</v>
      </c>
      <c r="F39" s="65">
        <f>'Parishes - Bands'!U40+'Appendix C'!$F$11</f>
        <v>198.26</v>
      </c>
      <c r="G39" s="65">
        <f>'Parishes - Bands'!V40+'Appendix C'!$G$11</f>
        <v>234.3</v>
      </c>
      <c r="H39" s="65">
        <f>'Parishes - Bands'!W40+'Appendix C'!$H$11</f>
        <v>270.35</v>
      </c>
      <c r="I39" s="65">
        <f>'Parishes - Bands'!X40+'Appendix C'!$I$11</f>
        <v>324.42</v>
      </c>
    </row>
    <row r="40" spans="1:9" ht="15.75">
      <c r="A40" s="32" t="s">
        <v>46</v>
      </c>
      <c r="B40" s="61">
        <f>'Parishes - Bands'!Q41+'Appendix C'!$B$11</f>
        <v>108.14</v>
      </c>
      <c r="C40" s="61">
        <f>'Parishes - Bands'!R41+'Appendix C'!$C$11</f>
        <v>126.16</v>
      </c>
      <c r="D40" s="61">
        <f>'Parishes - Bands'!S41+'Appendix C'!$D$11</f>
        <v>144.19</v>
      </c>
      <c r="E40" s="64">
        <f>'Parishes - Bands'!T41+'Appendix C'!$E$11</f>
        <v>162.21</v>
      </c>
      <c r="F40" s="65">
        <f>'Parishes - Bands'!U41+'Appendix C'!$F$11</f>
        <v>198.26</v>
      </c>
      <c r="G40" s="65">
        <f>'Parishes - Bands'!V41+'Appendix C'!$G$11</f>
        <v>234.3</v>
      </c>
      <c r="H40" s="65">
        <f>'Parishes - Bands'!W41+'Appendix C'!$H$11</f>
        <v>270.35</v>
      </c>
      <c r="I40" s="65">
        <f>'Parishes - Bands'!X41+'Appendix C'!$I$11</f>
        <v>324.42</v>
      </c>
    </row>
    <row r="41" spans="1:9" ht="15.75">
      <c r="A41" s="32" t="s">
        <v>47</v>
      </c>
      <c r="B41" s="61">
        <f>'Parishes - Bands'!Q42+'Appendix C'!$B$11</f>
        <v>108.14</v>
      </c>
      <c r="C41" s="61">
        <f>'Parishes - Bands'!R42+'Appendix C'!$C$11</f>
        <v>126.16</v>
      </c>
      <c r="D41" s="61">
        <f>'Parishes - Bands'!S42+'Appendix C'!$D$11</f>
        <v>144.19</v>
      </c>
      <c r="E41" s="64">
        <f>'Parishes - Bands'!T42+'Appendix C'!$E$11</f>
        <v>162.21</v>
      </c>
      <c r="F41" s="65">
        <f>'Parishes - Bands'!U42+'Appendix C'!$F$11</f>
        <v>198.26</v>
      </c>
      <c r="G41" s="65">
        <f>'Parishes - Bands'!V42+'Appendix C'!$G$11</f>
        <v>234.3</v>
      </c>
      <c r="H41" s="65">
        <f>'Parishes - Bands'!W42+'Appendix C'!$H$11</f>
        <v>270.35</v>
      </c>
      <c r="I41" s="65">
        <f>'Parishes - Bands'!X42+'Appendix C'!$I$11</f>
        <v>324.42</v>
      </c>
    </row>
    <row r="42" spans="1:9" ht="15.75">
      <c r="A42" s="32" t="s">
        <v>48</v>
      </c>
      <c r="B42" s="61">
        <f>'Parishes - Bands'!Q43+'Appendix C'!$B$11</f>
        <v>108.14</v>
      </c>
      <c r="C42" s="61">
        <f>'Parishes - Bands'!R43+'Appendix C'!$C$11</f>
        <v>126.16</v>
      </c>
      <c r="D42" s="61">
        <f>'Parishes - Bands'!S43+'Appendix C'!$D$11</f>
        <v>144.19</v>
      </c>
      <c r="E42" s="64">
        <f>'Parishes - Bands'!T43+'Appendix C'!$E$11</f>
        <v>162.21</v>
      </c>
      <c r="F42" s="65">
        <f>'Parishes - Bands'!U43+'Appendix C'!$F$11</f>
        <v>198.26</v>
      </c>
      <c r="G42" s="65">
        <f>'Parishes - Bands'!V43+'Appendix C'!$G$11</f>
        <v>234.3</v>
      </c>
      <c r="H42" s="65">
        <f>'Parishes - Bands'!W43+'Appendix C'!$H$11</f>
        <v>270.35</v>
      </c>
      <c r="I42" s="65">
        <f>'Parishes - Bands'!X43+'Appendix C'!$I$11</f>
        <v>324.42</v>
      </c>
    </row>
    <row r="43" spans="1:9" ht="15.75">
      <c r="A43" s="32" t="s">
        <v>49</v>
      </c>
      <c r="B43" s="61">
        <f>'Parishes - Bands'!Q44+'Appendix C'!$B$11</f>
        <v>116.91</v>
      </c>
      <c r="C43" s="61">
        <f>'Parishes - Bands'!R44+'Appendix C'!$C$11</f>
        <v>136.4</v>
      </c>
      <c r="D43" s="61">
        <f>'Parishes - Bands'!S44+'Appendix C'!$D$11</f>
        <v>155.89</v>
      </c>
      <c r="E43" s="64">
        <f>'Parishes - Bands'!T44+'Appendix C'!$E$11</f>
        <v>175.36674063678626</v>
      </c>
      <c r="F43" s="65">
        <f>'Parishes - Bands'!U44+'Appendix C'!$F$11</f>
        <v>214.33999999999997</v>
      </c>
      <c r="G43" s="65">
        <f>'Parishes - Bands'!V44+'Appendix C'!$G$11</f>
        <v>253.31</v>
      </c>
      <c r="H43" s="65">
        <f>'Parishes - Bands'!W44+'Appendix C'!$H$11</f>
        <v>292.28000000000003</v>
      </c>
      <c r="I43" s="65">
        <f>'Parishes - Bands'!X44+'Appendix C'!$I$11</f>
        <v>350.74</v>
      </c>
    </row>
    <row r="44" spans="1:9" ht="15.75">
      <c r="A44" s="4" t="s">
        <v>75</v>
      </c>
      <c r="B44" s="61">
        <f>'Parishes - Bands'!Q45+'Appendix C'!$B$11</f>
        <v>137.97</v>
      </c>
      <c r="C44" s="61">
        <f>'Parishes - Bands'!R45+'Appendix C'!$C$11</f>
        <v>160.97</v>
      </c>
      <c r="D44" s="61">
        <f>'Parishes - Bands'!S45+'Appendix C'!$D$11</f>
        <v>183.97</v>
      </c>
      <c r="E44" s="64">
        <f>'Parishes - Bands'!T45+'Appendix C'!$E$11</f>
        <v>206.95598468450444</v>
      </c>
      <c r="F44" s="65">
        <f>'Parishes - Bands'!U45+'Appendix C'!$F$11</f>
        <v>252.95</v>
      </c>
      <c r="G44" s="65">
        <f>'Parishes - Bands'!V45+'Appendix C'!$G$11</f>
        <v>298.94</v>
      </c>
      <c r="H44" s="65">
        <f>'Parishes - Bands'!W45+'Appendix C'!$H$11</f>
        <v>344.93</v>
      </c>
      <c r="I44" s="65">
        <f>'Parishes - Bands'!X45+'Appendix C'!$I$11</f>
        <v>413.92</v>
      </c>
    </row>
    <row r="45" spans="1:9" s="39" customFormat="1" ht="15.75">
      <c r="A45" s="32" t="s">
        <v>87</v>
      </c>
      <c r="B45" s="61">
        <f>'Parishes - Bands'!Q46+'Appendix C'!$B$11</f>
        <v>108.14</v>
      </c>
      <c r="C45" s="61">
        <f>'Parishes - Bands'!R46+'Appendix C'!$C$11</f>
        <v>126.16</v>
      </c>
      <c r="D45" s="61">
        <f>'Parishes - Bands'!S46+'Appendix C'!$D$11</f>
        <v>144.19</v>
      </c>
      <c r="E45" s="64">
        <f>'Parishes - Bands'!T46+'Appendix C'!$E$11</f>
        <v>162.21</v>
      </c>
      <c r="F45" s="65">
        <f>'Parishes - Bands'!U46+'Appendix C'!$F$11</f>
        <v>198.26</v>
      </c>
      <c r="G45" s="65">
        <f>'Parishes - Bands'!V46+'Appendix C'!$G$11</f>
        <v>234.3</v>
      </c>
      <c r="H45" s="65">
        <f>'Parishes - Bands'!W46+'Appendix C'!$H$11</f>
        <v>270.35</v>
      </c>
      <c r="I45" s="65">
        <f>'Parishes - Bands'!X46+'Appendix C'!$I$11</f>
        <v>324.42</v>
      </c>
    </row>
    <row r="46" spans="1:9" s="39" customFormat="1" ht="15.75">
      <c r="A46" s="32" t="s">
        <v>50</v>
      </c>
      <c r="B46" s="61">
        <f>'Parishes - Bands'!Q47+'Appendix C'!$B$11</f>
        <v>138.4</v>
      </c>
      <c r="C46" s="61">
        <f>'Parishes - Bands'!R47+'Appendix C'!$C$11</f>
        <v>161.45999999999998</v>
      </c>
      <c r="D46" s="61">
        <f>'Parishes - Bands'!S47+'Appendix C'!$D$11</f>
        <v>184.54</v>
      </c>
      <c r="E46" s="64">
        <f>'Parishes - Bands'!T47+'Appendix C'!$E$11</f>
        <v>207.59802927622664</v>
      </c>
      <c r="F46" s="65">
        <f>'Parishes - Bands'!U47+'Appendix C'!$F$11</f>
        <v>253.73999999999998</v>
      </c>
      <c r="G46" s="65">
        <f>'Parishes - Bands'!V47+'Appendix C'!$G$11</f>
        <v>299.86</v>
      </c>
      <c r="H46" s="65">
        <f>'Parishes - Bands'!W47+'Appendix C'!$H$11</f>
        <v>346</v>
      </c>
      <c r="I46" s="65">
        <f>'Parishes - Bands'!X47+'Appendix C'!$I$11</f>
        <v>415.20000000000005</v>
      </c>
    </row>
    <row r="47" spans="1:9" s="39" customFormat="1" ht="15.75">
      <c r="A47" s="32" t="s">
        <v>51</v>
      </c>
      <c r="B47" s="61">
        <f>'Parishes - Bands'!Q48+'Appendix C'!$B$11</f>
        <v>179.01</v>
      </c>
      <c r="C47" s="61">
        <f>'Parishes - Bands'!R48+'Appendix C'!$C$11</f>
        <v>208.85000000000002</v>
      </c>
      <c r="D47" s="61">
        <f>'Parishes - Bands'!S48+'Appendix C'!$D$11</f>
        <v>238.69</v>
      </c>
      <c r="E47" s="64">
        <f>'Parishes - Bands'!T48+'Appendix C'!$E$11</f>
        <v>268.5180638353371</v>
      </c>
      <c r="F47" s="65">
        <f>'Parishes - Bands'!U48+'Appendix C'!$F$11</f>
        <v>328.19</v>
      </c>
      <c r="G47" s="65">
        <f>'Parishes - Bands'!V48+'Appendix C'!$G$11</f>
        <v>387.86</v>
      </c>
      <c r="H47" s="65">
        <f>'Parishes - Bands'!W48+'Appendix C'!$H$11</f>
        <v>447.53000000000003</v>
      </c>
      <c r="I47" s="65">
        <f>'Parishes - Bands'!X48+'Appendix C'!$I$11</f>
        <v>537.04</v>
      </c>
    </row>
    <row r="48" spans="1:9" s="39" customFormat="1" ht="15.75">
      <c r="A48" s="32" t="s">
        <v>52</v>
      </c>
      <c r="B48" s="61">
        <f>'Parishes - Bands'!Q49+'Appendix C'!$B$11</f>
        <v>123.35</v>
      </c>
      <c r="C48" s="61">
        <f>'Parishes - Bands'!R49+'Appendix C'!$C$11</f>
        <v>143.91</v>
      </c>
      <c r="D48" s="61">
        <f>'Parishes - Bands'!S49+'Appendix C'!$D$11</f>
        <v>164.47</v>
      </c>
      <c r="E48" s="64">
        <f>'Parishes - Bands'!T49+'Appendix C'!$E$11</f>
        <v>185.0296288277142</v>
      </c>
      <c r="F48" s="65">
        <f>'Parishes - Bands'!U49+'Appendix C'!$F$11</f>
        <v>226.14999999999998</v>
      </c>
      <c r="G48" s="65">
        <f>'Parishes - Bands'!V49+'Appendix C'!$G$11</f>
        <v>267.26</v>
      </c>
      <c r="H48" s="65">
        <f>'Parishes - Bands'!W49+'Appendix C'!$H$11</f>
        <v>308.38</v>
      </c>
      <c r="I48" s="65">
        <f>'Parishes - Bands'!X49+'Appendix C'!$I$11</f>
        <v>370.06</v>
      </c>
    </row>
    <row r="49" spans="1:9" s="39" customFormat="1" ht="15.75">
      <c r="A49" s="32" t="s">
        <v>53</v>
      </c>
      <c r="B49" s="61">
        <f>'Parishes - Bands'!Q50+'Appendix C'!$B$11</f>
        <v>117.23</v>
      </c>
      <c r="C49" s="61">
        <f>'Parishes - Bands'!R50+'Appendix C'!$C$11</f>
        <v>136.76999999999998</v>
      </c>
      <c r="D49" s="61">
        <f>'Parishes - Bands'!S50+'Appendix C'!$D$11</f>
        <v>156.31</v>
      </c>
      <c r="E49" s="64">
        <f>'Parishes - Bands'!T50+'Appendix C'!$E$11</f>
        <v>175.84905910258945</v>
      </c>
      <c r="F49" s="65">
        <f>'Parishes - Bands'!U50+'Appendix C'!$F$11</f>
        <v>214.93</v>
      </c>
      <c r="G49" s="65">
        <f>'Parishes - Bands'!V50+'Appendix C'!$G$11</f>
        <v>254</v>
      </c>
      <c r="H49" s="65">
        <f>'Parishes - Bands'!W50+'Appendix C'!$H$11</f>
        <v>293.08000000000004</v>
      </c>
      <c r="I49" s="65">
        <f>'Parishes - Bands'!X50+'Appendix C'!$I$11</f>
        <v>351.70000000000005</v>
      </c>
    </row>
    <row r="50" spans="1:9" s="39" customFormat="1" ht="15.75">
      <c r="A50" s="32" t="s">
        <v>74</v>
      </c>
      <c r="B50" s="61">
        <f>'Parishes - Bands'!Q51+'Appendix C'!$B$11</f>
        <v>108.14</v>
      </c>
      <c r="C50" s="61">
        <f>'Parishes - Bands'!R51+'Appendix C'!$C$11</f>
        <v>126.16</v>
      </c>
      <c r="D50" s="61">
        <f>'Parishes - Bands'!S51+'Appendix C'!$D$11</f>
        <v>144.19</v>
      </c>
      <c r="E50" s="64">
        <f>'Parishes - Bands'!T51+'Appendix C'!$E$11</f>
        <v>162.21</v>
      </c>
      <c r="F50" s="65">
        <f>'Parishes - Bands'!U51+'Appendix C'!$F$11</f>
        <v>198.26</v>
      </c>
      <c r="G50" s="65">
        <f>'Parishes - Bands'!V51+'Appendix C'!$G$11</f>
        <v>234.3</v>
      </c>
      <c r="H50" s="65">
        <f>'Parishes - Bands'!W51+'Appendix C'!$H$11</f>
        <v>270.35</v>
      </c>
      <c r="I50" s="65">
        <f>'Parishes - Bands'!X51+'Appendix C'!$I$11</f>
        <v>324.42</v>
      </c>
    </row>
    <row r="51" spans="1:9" s="39" customFormat="1" ht="15.75">
      <c r="A51" s="32" t="s">
        <v>54</v>
      </c>
      <c r="B51" s="61">
        <f>'Parishes - Bands'!Q52+'Appendix C'!$B$11</f>
        <v>133.89</v>
      </c>
      <c r="C51" s="61">
        <f>'Parishes - Bands'!R52+'Appendix C'!$C$11</f>
        <v>156.2</v>
      </c>
      <c r="D51" s="61">
        <f>'Parishes - Bands'!S52+'Appendix C'!$D$11</f>
        <v>178.51999999999998</v>
      </c>
      <c r="E51" s="64">
        <f>'Parishes - Bands'!T52+'Appendix C'!$E$11</f>
        <v>200.83035165104457</v>
      </c>
      <c r="F51" s="65">
        <f>'Parishes - Bands'!U52+'Appendix C'!$F$11</f>
        <v>245.45999999999998</v>
      </c>
      <c r="G51" s="65">
        <f>'Parishes - Bands'!V52+'Appendix C'!$G$11</f>
        <v>290.08000000000004</v>
      </c>
      <c r="H51" s="65">
        <f>'Parishes - Bands'!W52+'Appendix C'!$H$11</f>
        <v>334.72</v>
      </c>
      <c r="I51" s="65">
        <f>'Parishes - Bands'!X52+'Appendix C'!$I$11</f>
        <v>401.66</v>
      </c>
    </row>
    <row r="52" spans="1:9" s="39" customFormat="1" ht="15.75">
      <c r="A52" s="32" t="s">
        <v>55</v>
      </c>
      <c r="B52" s="61">
        <f>'Parishes - Bands'!Q53+'Appendix C'!$B$11</f>
        <v>108.14</v>
      </c>
      <c r="C52" s="61">
        <f>'Parishes - Bands'!R53+'Appendix C'!$C$11</f>
        <v>126.16</v>
      </c>
      <c r="D52" s="61">
        <f>'Parishes - Bands'!S53+'Appendix C'!$D$11</f>
        <v>144.19</v>
      </c>
      <c r="E52" s="64">
        <f>'Parishes - Bands'!T53+'Appendix C'!$E$11</f>
        <v>162.21</v>
      </c>
      <c r="F52" s="65">
        <f>'Parishes - Bands'!U53+'Appendix C'!$F$11</f>
        <v>198.26</v>
      </c>
      <c r="G52" s="65">
        <f>'Parishes - Bands'!V53+'Appendix C'!$G$11</f>
        <v>234.3</v>
      </c>
      <c r="H52" s="65">
        <f>'Parishes - Bands'!W53+'Appendix C'!$H$11</f>
        <v>270.35</v>
      </c>
      <c r="I52" s="65">
        <f>'Parishes - Bands'!X53+'Appendix C'!$I$11</f>
        <v>324.42</v>
      </c>
    </row>
    <row r="53" spans="1:9" s="39" customFormat="1" ht="15.75">
      <c r="A53" s="32" t="s">
        <v>56</v>
      </c>
      <c r="B53" s="61">
        <f>'Parishes - Bands'!Q54+'Appendix C'!$B$11</f>
        <v>150.97</v>
      </c>
      <c r="C53" s="61">
        <f>'Parishes - Bands'!R54+'Appendix C'!$C$11</f>
        <v>176.13</v>
      </c>
      <c r="D53" s="61">
        <f>'Parishes - Bands'!S54+'Appendix C'!$D$11</f>
        <v>201.3</v>
      </c>
      <c r="E53" s="64">
        <f>'Parishes - Bands'!T54+'Appendix C'!$E$11</f>
        <v>226.45617677824268</v>
      </c>
      <c r="F53" s="65">
        <f>'Parishes - Bands'!U54+'Appendix C'!$F$11</f>
        <v>276.78999999999996</v>
      </c>
      <c r="G53" s="65">
        <f>'Parishes - Bands'!V54+'Appendix C'!$G$11</f>
        <v>327.11</v>
      </c>
      <c r="H53" s="65">
        <f>'Parishes - Bands'!W54+'Appendix C'!$H$11</f>
        <v>377.43</v>
      </c>
      <c r="I53" s="65">
        <f>'Parishes - Bands'!X54+'Appendix C'!$I$11</f>
        <v>452.92</v>
      </c>
    </row>
    <row r="54" spans="1:9" s="39" customFormat="1" ht="15.75">
      <c r="A54" s="32" t="s">
        <v>57</v>
      </c>
      <c r="B54" s="61">
        <f>'Parishes - Bands'!Q55+'Appendix C'!$B$11</f>
        <v>108.14</v>
      </c>
      <c r="C54" s="61">
        <f>'Parishes - Bands'!R55+'Appendix C'!$C$11</f>
        <v>126.16</v>
      </c>
      <c r="D54" s="61">
        <f>'Parishes - Bands'!S55+'Appendix C'!$D$11</f>
        <v>144.19</v>
      </c>
      <c r="E54" s="64">
        <f>'Parishes - Bands'!T55+'Appendix C'!$E$11</f>
        <v>162.21</v>
      </c>
      <c r="F54" s="65">
        <f>'Parishes - Bands'!U55+'Appendix C'!$F$11</f>
        <v>198.26</v>
      </c>
      <c r="G54" s="65">
        <f>'Parishes - Bands'!V55+'Appendix C'!$G$11</f>
        <v>234.3</v>
      </c>
      <c r="H54" s="65">
        <f>'Parishes - Bands'!W55+'Appendix C'!$H$11</f>
        <v>270.35</v>
      </c>
      <c r="I54" s="65">
        <f>'Parishes - Bands'!X55+'Appendix C'!$I$11</f>
        <v>324.42</v>
      </c>
    </row>
    <row r="55" spans="1:9" s="39" customFormat="1" ht="15.75">
      <c r="A55" s="32" t="s">
        <v>58</v>
      </c>
      <c r="B55" s="61">
        <f>'Parishes - Bands'!Q56+'Appendix C'!$B$11</f>
        <v>154.37</v>
      </c>
      <c r="C55" s="61">
        <f>'Parishes - Bands'!R56+'Appendix C'!$C$11</f>
        <v>180.1</v>
      </c>
      <c r="D55" s="61">
        <f>'Parishes - Bands'!S56+'Appendix C'!$D$11</f>
        <v>205.82999999999998</v>
      </c>
      <c r="E55" s="64">
        <f>'Parishes - Bands'!T56+'Appendix C'!$E$11</f>
        <v>231.56031365255495</v>
      </c>
      <c r="F55" s="65">
        <f>'Parishes - Bands'!U56+'Appendix C'!$F$11</f>
        <v>283.02</v>
      </c>
      <c r="G55" s="65">
        <f>'Parishes - Bands'!V56+'Appendix C'!$G$11</f>
        <v>334.47</v>
      </c>
      <c r="H55" s="65">
        <f>'Parishes - Bands'!W56+'Appendix C'!$H$11</f>
        <v>385.93</v>
      </c>
      <c r="I55" s="65">
        <f>'Parishes - Bands'!X56+'Appendix C'!$I$11</f>
        <v>463.12</v>
      </c>
    </row>
    <row r="56" spans="1:9" s="39" customFormat="1" ht="15.75">
      <c r="A56" s="32" t="s">
        <v>59</v>
      </c>
      <c r="B56" s="61">
        <f>'Parishes - Bands'!Q57+'Appendix C'!$B$11</f>
        <v>151.6</v>
      </c>
      <c r="C56" s="61">
        <f>'Parishes - Bands'!R57+'Appendix C'!$C$11</f>
        <v>176.86</v>
      </c>
      <c r="D56" s="61">
        <f>'Parishes - Bands'!S57+'Appendix C'!$D$11</f>
        <v>202.14</v>
      </c>
      <c r="E56" s="64">
        <f>'Parishes - Bands'!T57+'Appendix C'!$E$11</f>
        <v>227.40028079491512</v>
      </c>
      <c r="F56" s="65">
        <f>'Parishes - Bands'!U57+'Appendix C'!$F$11</f>
        <v>277.94</v>
      </c>
      <c r="G56" s="65">
        <f>'Parishes - Bands'!V57+'Appendix C'!$G$11</f>
        <v>328.46000000000004</v>
      </c>
      <c r="H56" s="65">
        <f>'Parishes - Bands'!W57+'Appendix C'!$H$11</f>
        <v>379</v>
      </c>
      <c r="I56" s="65">
        <f>'Parishes - Bands'!X57+'Appendix C'!$I$11</f>
        <v>454.8</v>
      </c>
    </row>
    <row r="57" spans="1:9" s="39" customFormat="1" ht="15.75">
      <c r="A57" s="32" t="s">
        <v>60</v>
      </c>
      <c r="B57" s="61">
        <f>'Parishes - Bands'!Q58+'Appendix C'!$B$11</f>
        <v>120.44</v>
      </c>
      <c r="C57" s="61">
        <f>'Parishes - Bands'!R58+'Appendix C'!$C$11</f>
        <v>140.51</v>
      </c>
      <c r="D57" s="61">
        <f>'Parishes - Bands'!S58+'Appendix C'!$D$11</f>
        <v>160.59</v>
      </c>
      <c r="E57" s="64">
        <f>'Parishes - Bands'!T58+'Appendix C'!$E$11</f>
        <v>180.66</v>
      </c>
      <c r="F57" s="65">
        <f>'Parishes - Bands'!U58+'Appendix C'!$F$11</f>
        <v>220.81</v>
      </c>
      <c r="G57" s="65">
        <f>'Parishes - Bands'!V58+'Appendix C'!$G$11</f>
        <v>260.95</v>
      </c>
      <c r="H57" s="65">
        <f>'Parishes - Bands'!W58+'Appendix C'!$H$11</f>
        <v>301.1</v>
      </c>
      <c r="I57" s="65">
        <f>'Parishes - Bands'!X58+'Appendix C'!$I$11</f>
        <v>361.32</v>
      </c>
    </row>
    <row r="58" spans="1:9" s="39" customFormat="1" ht="15.75">
      <c r="A58" s="32" t="s">
        <v>61</v>
      </c>
      <c r="B58" s="61">
        <f>'Parishes - Bands'!Q59+'Appendix C'!$B$11</f>
        <v>108.14</v>
      </c>
      <c r="C58" s="61">
        <f>'Parishes - Bands'!R59+'Appendix C'!$C$11</f>
        <v>126.16</v>
      </c>
      <c r="D58" s="61">
        <f>'Parishes - Bands'!S59+'Appendix C'!$D$11</f>
        <v>144.19</v>
      </c>
      <c r="E58" s="64">
        <f>'Parishes - Bands'!T59+'Appendix C'!$E$11</f>
        <v>162.21</v>
      </c>
      <c r="F58" s="65">
        <f>'Parishes - Bands'!U59+'Appendix C'!$F$11</f>
        <v>198.26</v>
      </c>
      <c r="G58" s="65">
        <f>'Parishes - Bands'!V59+'Appendix C'!$G$11</f>
        <v>234.3</v>
      </c>
      <c r="H58" s="65">
        <f>'Parishes - Bands'!W59+'Appendix C'!$H$11</f>
        <v>270.35</v>
      </c>
      <c r="I58" s="65">
        <f>'Parishes - Bands'!X59+'Appendix C'!$I$11</f>
        <v>324.42</v>
      </c>
    </row>
    <row r="59" spans="1:9" s="39" customFormat="1" ht="15.75">
      <c r="A59" s="32" t="s">
        <v>62</v>
      </c>
      <c r="B59" s="61">
        <f>'Parishes - Bands'!Q60+'Appendix C'!$B$11</f>
        <v>126.62</v>
      </c>
      <c r="C59" s="61">
        <f>'Parishes - Bands'!R60+'Appendix C'!$C$11</f>
        <v>147.72</v>
      </c>
      <c r="D59" s="61">
        <f>'Parishes - Bands'!S60+'Appendix C'!$D$11</f>
        <v>168.82999999999998</v>
      </c>
      <c r="E59" s="64">
        <f>'Parishes - Bands'!T60+'Appendix C'!$E$11</f>
        <v>189.93387025228722</v>
      </c>
      <c r="F59" s="65">
        <f>'Parishes - Bands'!U60+'Appendix C'!$F$11</f>
        <v>232.14</v>
      </c>
      <c r="G59" s="65">
        <f>'Parishes - Bands'!V60+'Appendix C'!$G$11</f>
        <v>274.34000000000003</v>
      </c>
      <c r="H59" s="65">
        <f>'Parishes - Bands'!W60+'Appendix C'!$H$11</f>
        <v>316.55</v>
      </c>
      <c r="I59" s="65">
        <f>'Parishes - Bands'!X60+'Appendix C'!$I$11</f>
        <v>379.86</v>
      </c>
    </row>
    <row r="60" spans="1:9" s="39" customFormat="1" ht="15.75">
      <c r="A60" s="32" t="s">
        <v>63</v>
      </c>
      <c r="B60" s="61">
        <f>'Parishes - Bands'!Q61+'Appendix C'!$B$11</f>
        <v>108.14</v>
      </c>
      <c r="C60" s="61">
        <f>'Parishes - Bands'!R61+'Appendix C'!$C$11</f>
        <v>126.16</v>
      </c>
      <c r="D60" s="61">
        <f>'Parishes - Bands'!S61+'Appendix C'!$D$11</f>
        <v>144.19</v>
      </c>
      <c r="E60" s="64">
        <f>'Parishes - Bands'!T61+'Appendix C'!$E$11</f>
        <v>162.21</v>
      </c>
      <c r="F60" s="65">
        <f>'Parishes - Bands'!U61+'Appendix C'!$F$11</f>
        <v>198.26</v>
      </c>
      <c r="G60" s="65">
        <f>'Parishes - Bands'!V61+'Appendix C'!$G$11</f>
        <v>234.3</v>
      </c>
      <c r="H60" s="65">
        <f>'Parishes - Bands'!W61+'Appendix C'!$H$11</f>
        <v>270.35</v>
      </c>
      <c r="I60" s="65">
        <f>'Parishes - Bands'!X61+'Appendix C'!$I$11</f>
        <v>324.42</v>
      </c>
    </row>
    <row r="61" spans="1:9" s="39" customFormat="1" ht="15.75">
      <c r="A61" s="32" t="s">
        <v>64</v>
      </c>
      <c r="B61" s="61">
        <f>'Parishes - Bands'!Q62+'Appendix C'!$B$11</f>
        <v>108.14</v>
      </c>
      <c r="C61" s="61">
        <f>'Parishes - Bands'!R62+'Appendix C'!$C$11</f>
        <v>126.17</v>
      </c>
      <c r="D61" s="61">
        <f>'Parishes - Bands'!S62+'Appendix C'!$D$11</f>
        <v>144.19</v>
      </c>
      <c r="E61" s="64">
        <f>'Parishes - Bands'!T62+'Appendix C'!$E$11</f>
        <v>162.21</v>
      </c>
      <c r="F61" s="65">
        <f>'Parishes - Bands'!U62+'Appendix C'!$F$11</f>
        <v>198.26</v>
      </c>
      <c r="G61" s="65">
        <f>'Parishes - Bands'!V62+'Appendix C'!$G$11</f>
        <v>234.3</v>
      </c>
      <c r="H61" s="65">
        <f>'Parishes - Bands'!W62+'Appendix C'!$H$11</f>
        <v>270.35</v>
      </c>
      <c r="I61" s="65">
        <f>'Parishes - Bands'!X62+'Appendix C'!$I$11</f>
        <v>324.42</v>
      </c>
    </row>
    <row r="62" spans="1:9" s="39" customFormat="1" ht="15.75">
      <c r="A62" s="32" t="s">
        <v>65</v>
      </c>
      <c r="B62" s="61">
        <f>'Parishes - Bands'!Q63+'Appendix C'!$B$11</f>
        <v>165.11</v>
      </c>
      <c r="C62" s="61">
        <f>'Parishes - Bands'!R63+'Appendix C'!$C$11</f>
        <v>192.62</v>
      </c>
      <c r="D62" s="61">
        <f>'Parishes - Bands'!S63+'Appendix C'!$D$11</f>
        <v>220.14999999999998</v>
      </c>
      <c r="E62" s="64">
        <f>'Parishes - Bands'!T63+'Appendix C'!$E$11</f>
        <v>247.66196454894538</v>
      </c>
      <c r="F62" s="65">
        <f>'Parishes - Bands'!U63+'Appendix C'!$F$11</f>
        <v>302.7</v>
      </c>
      <c r="G62" s="65">
        <f>'Parishes - Bands'!V63+'Appendix C'!$G$11</f>
        <v>357.73</v>
      </c>
      <c r="H62" s="65">
        <f>'Parishes - Bands'!W63+'Appendix C'!$H$11</f>
        <v>412.77</v>
      </c>
      <c r="I62" s="65">
        <f>'Parishes - Bands'!X63+'Appendix C'!$I$11</f>
        <v>495.32000000000005</v>
      </c>
    </row>
    <row r="63" spans="1:9" s="39" customFormat="1" ht="15.75">
      <c r="A63" s="32" t="s">
        <v>66</v>
      </c>
      <c r="B63" s="61">
        <f>'Parishes - Bands'!Q64+'Appendix C'!$B$11</f>
        <v>167.74</v>
      </c>
      <c r="C63" s="61">
        <f>'Parishes - Bands'!R64+'Appendix C'!$C$11</f>
        <v>195.69</v>
      </c>
      <c r="D63" s="61">
        <f>'Parishes - Bands'!S64+'Appendix C'!$D$11</f>
        <v>223.66</v>
      </c>
      <c r="E63" s="64">
        <f>'Parishes - Bands'!T64+'Appendix C'!$E$11</f>
        <v>251.61057665654383</v>
      </c>
      <c r="F63" s="65">
        <f>'Parishes - Bands'!U64+'Appendix C'!$F$11</f>
        <v>307.53</v>
      </c>
      <c r="G63" s="65">
        <f>'Parishes - Bands'!V64+'Appendix C'!$G$11</f>
        <v>363.43</v>
      </c>
      <c r="H63" s="65">
        <f>'Parishes - Bands'!W64+'Appendix C'!$H$11</f>
        <v>419.35</v>
      </c>
      <c r="I63" s="65">
        <f>'Parishes - Bands'!X64+'Appendix C'!$I$11</f>
        <v>503.22</v>
      </c>
    </row>
    <row r="64" spans="1:9" s="39" customFormat="1" ht="15.75">
      <c r="A64" s="32" t="s">
        <v>67</v>
      </c>
      <c r="B64" s="61">
        <f>'Parishes - Bands'!Q65+'Appendix C'!$B$11</f>
        <v>150.13</v>
      </c>
      <c r="C64" s="61">
        <f>'Parishes - Bands'!R65+'Appendix C'!$C$11</f>
        <v>175.15</v>
      </c>
      <c r="D64" s="61">
        <f>'Parishes - Bands'!S65+'Appendix C'!$D$11</f>
        <v>200.18</v>
      </c>
      <c r="E64" s="64">
        <f>'Parishes - Bands'!T65+'Appendix C'!$E$11</f>
        <v>225.20062218214608</v>
      </c>
      <c r="F64" s="65">
        <f>'Parishes - Bands'!U65+'Appendix C'!$F$11</f>
        <v>275.25</v>
      </c>
      <c r="G64" s="65">
        <f>'Parishes - Bands'!V65+'Appendix C'!$G$11</f>
        <v>325.29</v>
      </c>
      <c r="H64" s="65">
        <f>'Parishes - Bands'!W65+'Appendix C'!$H$11</f>
        <v>375.33000000000004</v>
      </c>
      <c r="I64" s="65">
        <f>'Parishes - Bands'!X65+'Appendix C'!$I$11</f>
        <v>450.40000000000003</v>
      </c>
    </row>
    <row r="65" spans="1:9" s="39" customFormat="1" ht="15.75">
      <c r="A65" s="32" t="s">
        <v>68</v>
      </c>
      <c r="B65" s="61">
        <f>'Parishes - Bands'!Q66+'Appendix C'!$B$11</f>
        <v>108.14</v>
      </c>
      <c r="C65" s="61">
        <f>'Parishes - Bands'!R66+'Appendix C'!$C$11</f>
        <v>126.16</v>
      </c>
      <c r="D65" s="61">
        <f>'Parishes - Bands'!S66+'Appendix C'!$D$11</f>
        <v>144.19</v>
      </c>
      <c r="E65" s="64">
        <f>'Parishes - Bands'!T66+'Appendix C'!$E$11</f>
        <v>162.21</v>
      </c>
      <c r="F65" s="65">
        <f>'Parishes - Bands'!U66+'Appendix C'!$F$11</f>
        <v>198.26</v>
      </c>
      <c r="G65" s="65">
        <f>'Parishes - Bands'!V66+'Appendix C'!$G$11</f>
        <v>234.3</v>
      </c>
      <c r="H65" s="65">
        <f>'Parishes - Bands'!W66+'Appendix C'!$H$11</f>
        <v>270.35</v>
      </c>
      <c r="I65" s="65">
        <f>'Parishes - Bands'!X66+'Appendix C'!$I$11</f>
        <v>324.42</v>
      </c>
    </row>
    <row r="66" spans="1:9" s="39" customFormat="1" ht="15.75">
      <c r="A66" s="32" t="s">
        <v>69</v>
      </c>
      <c r="B66" s="61">
        <f>'Parishes - Bands'!Q67+'Appendix C'!$B$11</f>
        <v>146.59</v>
      </c>
      <c r="C66" s="61">
        <f>'Parishes - Bands'!R67+'Appendix C'!$C$11</f>
        <v>171.01999999999998</v>
      </c>
      <c r="D66" s="61">
        <f>'Parishes - Bands'!S67+'Appendix C'!$D$11</f>
        <v>195.46</v>
      </c>
      <c r="E66" s="64">
        <f>'Parishes - Bands'!T67+'Appendix C'!$E$11</f>
        <v>219.88926880267644</v>
      </c>
      <c r="F66" s="65">
        <f>'Parishes - Bands'!U67+'Appendix C'!$F$11</f>
        <v>268.76</v>
      </c>
      <c r="G66" s="65">
        <f>'Parishes - Bands'!V67+'Appendix C'!$G$11</f>
        <v>317.62</v>
      </c>
      <c r="H66" s="65">
        <f>'Parishes - Bands'!W67+'Appendix C'!$H$11</f>
        <v>366.48</v>
      </c>
      <c r="I66" s="65">
        <f>'Parishes - Bands'!X67+'Appendix C'!$I$11</f>
        <v>439.78000000000003</v>
      </c>
    </row>
    <row r="67" spans="1:9" s="39" customFormat="1" ht="15.75">
      <c r="A67" s="32" t="s">
        <v>70</v>
      </c>
      <c r="B67" s="61">
        <f>'Parishes - Bands'!Q68+'Appendix C'!$B$11</f>
        <v>150.48000000000002</v>
      </c>
      <c r="C67" s="61">
        <f>'Parishes - Bands'!R68+'Appendix C'!$C$11</f>
        <v>175.56</v>
      </c>
      <c r="D67" s="61">
        <f>'Parishes - Bands'!S68+'Appendix C'!$D$11</f>
        <v>200.64</v>
      </c>
      <c r="E67" s="64">
        <f>'Parishes - Bands'!T68+'Appendix C'!$E$11</f>
        <v>225.719339608766</v>
      </c>
      <c r="F67" s="65">
        <f>'Parishes - Bands'!U68+'Appendix C'!$F$11</f>
        <v>275.88</v>
      </c>
      <c r="G67" s="65">
        <f>'Parishes - Bands'!V68+'Appendix C'!$G$11</f>
        <v>326.04</v>
      </c>
      <c r="H67" s="65">
        <f>'Parishes - Bands'!W68+'Appendix C'!$H$11</f>
        <v>376.20000000000005</v>
      </c>
      <c r="I67" s="65">
        <f>'Parishes - Bands'!X68+'Appendix C'!$I$11</f>
        <v>451.44</v>
      </c>
    </row>
    <row r="68" spans="1:9" s="39" customFormat="1" ht="15.75">
      <c r="A68" s="32" t="s">
        <v>71</v>
      </c>
      <c r="B68" s="61">
        <f>'Parishes - Bands'!Q69+'Appendix C'!$B$11</f>
        <v>108.14</v>
      </c>
      <c r="C68" s="61">
        <f>'Parishes - Bands'!R69+'Appendix C'!$C$11</f>
        <v>126.16</v>
      </c>
      <c r="D68" s="61">
        <f>'Parishes - Bands'!S69+'Appendix C'!$D$11</f>
        <v>144.19</v>
      </c>
      <c r="E68" s="64">
        <f>'Parishes - Bands'!T69+'Appendix C'!$E$11</f>
        <v>162.21</v>
      </c>
      <c r="F68" s="65">
        <f>'Parishes - Bands'!U69+'Appendix C'!$F$11</f>
        <v>198.26</v>
      </c>
      <c r="G68" s="65">
        <f>'Parishes - Bands'!V69+'Appendix C'!$G$11</f>
        <v>234.3</v>
      </c>
      <c r="H68" s="65">
        <f>'Parishes - Bands'!W69+'Appendix C'!$H$11</f>
        <v>270.35</v>
      </c>
      <c r="I68" s="65">
        <f>'Parishes - Bands'!X69+'Appendix C'!$I$11</f>
        <v>324.42</v>
      </c>
    </row>
    <row r="69" spans="1:9" s="39" customFormat="1" ht="15.75">
      <c r="A69" s="32" t="s">
        <v>72</v>
      </c>
      <c r="B69" s="61">
        <f>'Parishes - Bands'!Q70+'Appendix C'!$B$11</f>
        <v>108.14</v>
      </c>
      <c r="C69" s="61">
        <f>'Parishes - Bands'!R70+'Appendix C'!$C$11</f>
        <v>126.16</v>
      </c>
      <c r="D69" s="61">
        <f>'Parishes - Bands'!S70+'Appendix C'!$D$11</f>
        <v>144.19</v>
      </c>
      <c r="E69" s="64">
        <f>'Parishes - Bands'!T70+'Appendix C'!$E$11</f>
        <v>162.21</v>
      </c>
      <c r="F69" s="65">
        <f>'Parishes - Bands'!U70+'Appendix C'!$F$11</f>
        <v>198.26</v>
      </c>
      <c r="G69" s="65">
        <f>'Parishes - Bands'!V70+'Appendix C'!$G$11</f>
        <v>234.3</v>
      </c>
      <c r="H69" s="65">
        <f>'Parishes - Bands'!W70+'Appendix C'!$H$11</f>
        <v>270.35</v>
      </c>
      <c r="I69" s="65">
        <f>'Parishes - Bands'!X70+'Appendix C'!$I$11</f>
        <v>324.42</v>
      </c>
    </row>
    <row r="70" spans="1:9" s="39" customFormat="1" ht="15.75">
      <c r="A70" s="32" t="s">
        <v>73</v>
      </c>
      <c r="B70" s="61">
        <f>'Parishes - Bands'!Q71+'Appendix C'!$B$11</f>
        <v>120.95</v>
      </c>
      <c r="C70" s="61">
        <f>'Parishes - Bands'!R71+'Appendix C'!$C$11</f>
        <v>141.1</v>
      </c>
      <c r="D70" s="61">
        <f>'Parishes - Bands'!S71+'Appendix C'!$D$11</f>
        <v>161.27</v>
      </c>
      <c r="E70" s="64">
        <f>'Parishes - Bands'!T71+'Appendix C'!$E$11</f>
        <v>181.41566378790924</v>
      </c>
      <c r="F70" s="65">
        <f>'Parishes - Bands'!U71+'Appendix C'!$F$11</f>
        <v>221.73999999999998</v>
      </c>
      <c r="G70" s="65">
        <f>'Parishes - Bands'!V71+'Appendix C'!$G$11</f>
        <v>262.05</v>
      </c>
      <c r="H70" s="65">
        <f>'Parishes - Bands'!W71+'Appendix C'!$H$11</f>
        <v>302.37</v>
      </c>
      <c r="I70" s="65">
        <f>'Parishes - Bands'!X71+'Appendix C'!$I$11</f>
        <v>362.84000000000003</v>
      </c>
    </row>
    <row r="71" spans="2:9" ht="15">
      <c r="B71" s="19"/>
      <c r="C71" s="19"/>
      <c r="D71" s="19"/>
      <c r="E71" s="19"/>
      <c r="F71" s="20"/>
      <c r="G71" s="20"/>
      <c r="H71" s="20"/>
      <c r="I71" s="20"/>
    </row>
    <row r="72" spans="2:9" ht="15">
      <c r="B72" s="19"/>
      <c r="C72" s="19"/>
      <c r="D72" s="19"/>
      <c r="E72" s="19"/>
      <c r="F72" s="20"/>
      <c r="G72" s="20"/>
      <c r="H72" s="20"/>
      <c r="I72" s="20"/>
    </row>
    <row r="73" spans="2:9" ht="15">
      <c r="B73" s="19"/>
      <c r="C73" s="19"/>
      <c r="D73" s="19"/>
      <c r="E73" s="19"/>
      <c r="F73" s="20"/>
      <c r="G73" s="20"/>
      <c r="H73" s="20"/>
      <c r="I73" s="20"/>
    </row>
    <row r="74" spans="6:9" ht="15">
      <c r="F74" s="20"/>
      <c r="G74" s="20"/>
      <c r="H74" s="20"/>
      <c r="I74" s="20"/>
    </row>
    <row r="75" ht="15.75">
      <c r="A75" s="14"/>
    </row>
    <row r="76" ht="15">
      <c r="A76" s="23"/>
    </row>
    <row r="77" spans="1:9" ht="15">
      <c r="A77" s="21"/>
      <c r="B77" s="24"/>
      <c r="C77" s="24"/>
      <c r="D77" s="24"/>
      <c r="E77" s="24"/>
      <c r="F77" s="24"/>
      <c r="G77" s="24"/>
      <c r="H77" s="24"/>
      <c r="I77" s="24"/>
    </row>
    <row r="78" ht="15">
      <c r="A78" s="23"/>
    </row>
  </sheetData>
  <sheetProtection/>
  <mergeCells count="1">
    <mergeCell ref="J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&amp;LCraven District Council&amp;R&amp;"Arial MT,Bold"APPENDIX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IV19"/>
  <sheetViews>
    <sheetView view="pageLayout" workbookViewId="0" topLeftCell="A1">
      <selection activeCell="H61" sqref="H61"/>
    </sheetView>
  </sheetViews>
  <sheetFormatPr defaultColWidth="8.88671875" defaultRowHeight="15"/>
  <cols>
    <col min="1" max="1" width="42.4453125" style="44" customWidth="1"/>
    <col min="2" max="16384" width="8.88671875" style="44" customWidth="1"/>
  </cols>
  <sheetData>
    <row r="1" spans="1:11" s="41" customFormat="1" ht="15.75">
      <c r="A1" s="36"/>
      <c r="B1" s="40"/>
      <c r="C1" s="40"/>
      <c r="D1" s="40"/>
      <c r="E1" s="40"/>
      <c r="F1" s="40"/>
      <c r="G1" s="40"/>
      <c r="H1" s="40"/>
      <c r="I1" s="40"/>
      <c r="J1" s="131"/>
      <c r="K1" s="131"/>
    </row>
    <row r="2" spans="1:6" s="42" customFormat="1" ht="15.75">
      <c r="A2" s="11" t="s">
        <v>81</v>
      </c>
      <c r="B2" s="44"/>
      <c r="C2" s="44"/>
      <c r="D2" s="44"/>
      <c r="F2" s="11" t="s">
        <v>103</v>
      </c>
    </row>
    <row r="3" spans="2:5" s="42" customFormat="1" ht="15.75">
      <c r="B3" s="15"/>
      <c r="C3" s="15"/>
      <c r="D3" s="15"/>
      <c r="E3" s="15"/>
    </row>
    <row r="4" spans="1:9" s="12" customFormat="1" ht="15.75">
      <c r="A4" s="11" t="s">
        <v>80</v>
      </c>
      <c r="B4" s="17" t="s">
        <v>3</v>
      </c>
      <c r="C4" s="18" t="s">
        <v>4</v>
      </c>
      <c r="D4" s="18" t="s">
        <v>10</v>
      </c>
      <c r="E4" s="18" t="s">
        <v>5</v>
      </c>
      <c r="F4" s="17" t="s">
        <v>6</v>
      </c>
      <c r="G4" s="17" t="s">
        <v>7</v>
      </c>
      <c r="H4" s="17" t="s">
        <v>8</v>
      </c>
      <c r="I4" s="17" t="s">
        <v>9</v>
      </c>
    </row>
    <row r="5" spans="1:9" s="12" customFormat="1" ht="15.75">
      <c r="A5" s="11"/>
      <c r="B5" s="45" t="s">
        <v>11</v>
      </c>
      <c r="C5" s="46" t="s">
        <v>11</v>
      </c>
      <c r="D5" s="46" t="s">
        <v>11</v>
      </c>
      <c r="E5" s="46" t="s">
        <v>11</v>
      </c>
      <c r="F5" s="46" t="s">
        <v>11</v>
      </c>
      <c r="G5" s="46" t="s">
        <v>11</v>
      </c>
      <c r="H5" s="46" t="s">
        <v>11</v>
      </c>
      <c r="I5" s="46" t="s">
        <v>11</v>
      </c>
    </row>
    <row r="6" spans="1:11" s="12" customFormat="1" ht="15">
      <c r="A6" s="43" t="s">
        <v>77</v>
      </c>
      <c r="B6" s="57">
        <f>ROUND(E6*(6/9),2)</f>
        <v>793</v>
      </c>
      <c r="C6" s="57">
        <f>ROUND(E6*(7/9),2)</f>
        <v>925.17</v>
      </c>
      <c r="D6" s="57">
        <f>ROUND(E6*(8/9),2)</f>
        <v>1057.33</v>
      </c>
      <c r="E6" s="122">
        <v>1189.5</v>
      </c>
      <c r="F6" s="28">
        <f>ROUND(E6*(11/9),2)</f>
        <v>1453.83</v>
      </c>
      <c r="G6" s="28">
        <f>ROUND(E6*(13/9),2)</f>
        <v>1718.17</v>
      </c>
      <c r="H6" s="28">
        <f>ROUND(E6*(15/9),2)</f>
        <v>1982.5</v>
      </c>
      <c r="I6" s="28">
        <f>ROUND(E6*(18/9),2)</f>
        <v>2379</v>
      </c>
      <c r="K6" s="48"/>
    </row>
    <row r="7" spans="1:11" s="12" customFormat="1" ht="15">
      <c r="A7" s="43" t="s">
        <v>89</v>
      </c>
      <c r="B7" s="57">
        <f>ROUND(E7*(6/9),2)</f>
        <v>147.55</v>
      </c>
      <c r="C7" s="57">
        <f>ROUND(E7*(7/9),2)</f>
        <v>172.14</v>
      </c>
      <c r="D7" s="57">
        <f>ROUND(E7*(8/9),2)</f>
        <v>196.73</v>
      </c>
      <c r="E7" s="122">
        <v>221.32</v>
      </c>
      <c r="F7" s="58">
        <f>ROUND(E7*(11/9),2)</f>
        <v>270.5</v>
      </c>
      <c r="G7" s="58">
        <f>ROUND(E7*(13/9),2)</f>
        <v>319.68</v>
      </c>
      <c r="H7" s="58">
        <f>ROUND(E7*(15/9),2)</f>
        <v>368.87</v>
      </c>
      <c r="I7" s="58">
        <f>ROUND(E7*(18/9),2)</f>
        <v>442.64</v>
      </c>
      <c r="K7" s="48"/>
    </row>
    <row r="8" spans="1:11" s="12" customFormat="1" ht="15">
      <c r="A8" s="43" t="s">
        <v>78</v>
      </c>
      <c r="B8" s="57">
        <f>ROUND(E8*(6/9),2)</f>
        <v>44.79</v>
      </c>
      <c r="C8" s="57">
        <f>ROUND(E8*(7/9),2)</f>
        <v>52.26</v>
      </c>
      <c r="D8" s="57">
        <f>ROUND(E8*(8/9),2)</f>
        <v>59.72</v>
      </c>
      <c r="E8" s="122">
        <v>67.19</v>
      </c>
      <c r="F8" s="58">
        <f>ROUND(E8*(11/9),2)</f>
        <v>82.12</v>
      </c>
      <c r="G8" s="58">
        <f>ROUND(E8*(13/9),2)</f>
        <v>97.05</v>
      </c>
      <c r="H8" s="58">
        <f>ROUND(E8*(15/9),2)</f>
        <v>111.98</v>
      </c>
      <c r="I8" s="58">
        <f>ROUND(E8*(18/9),2)</f>
        <v>134.38</v>
      </c>
      <c r="K8" s="48"/>
    </row>
    <row r="9" spans="1:256" ht="16.5" thickBot="1">
      <c r="A9" s="60"/>
      <c r="B9" s="89">
        <f aca="true" t="shared" si="0" ref="B9:I9">SUM(B6:B8)</f>
        <v>985.3399999999999</v>
      </c>
      <c r="C9" s="89">
        <f t="shared" si="0"/>
        <v>1149.57</v>
      </c>
      <c r="D9" s="89">
        <f t="shared" si="0"/>
        <v>1313.78</v>
      </c>
      <c r="E9" s="116">
        <f t="shared" si="0"/>
        <v>1478.01</v>
      </c>
      <c r="F9" s="89">
        <f t="shared" si="0"/>
        <v>1806.4499999999998</v>
      </c>
      <c r="G9" s="89">
        <f t="shared" si="0"/>
        <v>2134.9</v>
      </c>
      <c r="H9" s="89">
        <f t="shared" si="0"/>
        <v>2463.35</v>
      </c>
      <c r="I9" s="89">
        <f t="shared" si="0"/>
        <v>2956.02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41" customFormat="1" ht="16.5" thickTop="1">
      <c r="A10" s="60"/>
      <c r="B10" s="40"/>
      <c r="C10" s="40"/>
      <c r="D10" s="40"/>
      <c r="E10" s="121"/>
      <c r="F10" s="40"/>
      <c r="G10" s="40"/>
      <c r="H10" s="40"/>
      <c r="I10" s="4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11" s="42" customFormat="1" ht="15" customHeight="1">
      <c r="A11" s="43" t="s">
        <v>83</v>
      </c>
      <c r="B11" s="57">
        <f>ROUND(E11*(6/9),2)</f>
        <v>108.14</v>
      </c>
      <c r="C11" s="57">
        <f>ROUND(E11*(7/9),2)</f>
        <v>126.16</v>
      </c>
      <c r="D11" s="57">
        <f>ROUND(E11*(8/9),2)</f>
        <v>144.19</v>
      </c>
      <c r="E11" s="122">
        <v>162.21</v>
      </c>
      <c r="F11" s="58">
        <f>ROUND(E11*(11/9),2)</f>
        <v>198.26</v>
      </c>
      <c r="G11" s="58">
        <f>ROUND(E11*(13/9),2)</f>
        <v>234.3</v>
      </c>
      <c r="H11" s="58">
        <f>ROUND(E11*(15/9),2)</f>
        <v>270.35</v>
      </c>
      <c r="I11" s="58">
        <f>ROUND(E11*(18/9),2)</f>
        <v>324.42</v>
      </c>
      <c r="K11" s="48"/>
    </row>
    <row r="12" spans="1:9" s="59" customFormat="1" ht="15" customHeight="1">
      <c r="A12" s="100" t="s">
        <v>86</v>
      </c>
      <c r="B12" s="101">
        <f>ROUND(E12*(6/9),2)</f>
        <v>39.42</v>
      </c>
      <c r="C12" s="101">
        <f>ROUND(E12*(7/9),2)</f>
        <v>45.99</v>
      </c>
      <c r="D12" s="101">
        <f>ROUND(E12*(8/9),2)</f>
        <v>52.56</v>
      </c>
      <c r="E12" s="124">
        <v>59.13</v>
      </c>
      <c r="F12" s="102">
        <f>ROUND(E12*(11/9),2)</f>
        <v>72.27</v>
      </c>
      <c r="G12" s="102">
        <f>ROUND(E12*(13/9),2)</f>
        <v>85.41</v>
      </c>
      <c r="H12" s="102">
        <f>ROUND(E12*(15/9),2)</f>
        <v>98.55</v>
      </c>
      <c r="I12" s="102">
        <f>ROUND(E12*(18/9),2)</f>
        <v>118.26</v>
      </c>
    </row>
    <row r="13" spans="1:9" s="59" customFormat="1" ht="15" customHeight="1">
      <c r="A13" s="100"/>
      <c r="B13" s="57">
        <f>SUM(B11:B12)</f>
        <v>147.56</v>
      </c>
      <c r="C13" s="57">
        <f aca="true" t="shared" si="1" ref="C13:I13">SUM(C11:C12)</f>
        <v>172.15</v>
      </c>
      <c r="D13" s="57">
        <f t="shared" si="1"/>
        <v>196.75</v>
      </c>
      <c r="E13" s="107">
        <f t="shared" si="1"/>
        <v>221.34</v>
      </c>
      <c r="F13" s="57">
        <f t="shared" si="1"/>
        <v>270.53</v>
      </c>
      <c r="G13" s="57">
        <f t="shared" si="1"/>
        <v>319.71000000000004</v>
      </c>
      <c r="H13" s="57">
        <f t="shared" si="1"/>
        <v>368.90000000000003</v>
      </c>
      <c r="I13" s="57">
        <f t="shared" si="1"/>
        <v>442.68</v>
      </c>
    </row>
    <row r="14" spans="1:9" s="59" customFormat="1" ht="15">
      <c r="A14" s="100"/>
      <c r="B14" s="57"/>
      <c r="C14" s="57"/>
      <c r="D14" s="57"/>
      <c r="E14" s="27"/>
      <c r="F14" s="58"/>
      <c r="G14" s="58"/>
      <c r="H14" s="58"/>
      <c r="I14" s="58"/>
    </row>
    <row r="15" spans="1:9" s="62" customFormat="1" ht="16.5" thickBot="1">
      <c r="A15" s="60" t="s">
        <v>90</v>
      </c>
      <c r="B15" s="89">
        <f>B9+B13</f>
        <v>1132.8999999999999</v>
      </c>
      <c r="C15" s="89">
        <f aca="true" t="shared" si="2" ref="C15:I15">C9+C13</f>
        <v>1321.72</v>
      </c>
      <c r="D15" s="89">
        <f t="shared" si="2"/>
        <v>1510.53</v>
      </c>
      <c r="E15" s="89">
        <f t="shared" si="2"/>
        <v>1699.35</v>
      </c>
      <c r="F15" s="89">
        <f t="shared" si="2"/>
        <v>2076.9799999999996</v>
      </c>
      <c r="G15" s="89">
        <f t="shared" si="2"/>
        <v>2454.61</v>
      </c>
      <c r="H15" s="89">
        <f t="shared" si="2"/>
        <v>2832.25</v>
      </c>
      <c r="I15" s="89">
        <f t="shared" si="2"/>
        <v>3398.7</v>
      </c>
    </row>
    <row r="16" spans="1:9" s="12" customFormat="1" ht="16.5" thickTop="1">
      <c r="A16" s="11"/>
      <c r="B16" s="45"/>
      <c r="C16" s="46"/>
      <c r="D16" s="46"/>
      <c r="E16" s="46"/>
      <c r="F16" s="46"/>
      <c r="G16" s="46"/>
      <c r="H16" s="46"/>
      <c r="I16" s="46"/>
    </row>
    <row r="17" spans="1:9" s="12" customFormat="1" ht="15">
      <c r="A17" s="43"/>
      <c r="B17" s="47"/>
      <c r="C17" s="47"/>
      <c r="D17" s="47"/>
      <c r="E17" s="47"/>
      <c r="F17" s="48"/>
      <c r="G17" s="48"/>
      <c r="H17" s="48"/>
      <c r="I17" s="100"/>
    </row>
    <row r="18" spans="1:9" s="12" customFormat="1" ht="15">
      <c r="A18" s="43"/>
      <c r="B18" s="47"/>
      <c r="C18" s="47"/>
      <c r="D18" s="47"/>
      <c r="E18" s="47"/>
      <c r="F18" s="48"/>
      <c r="G18" s="48"/>
      <c r="H18" s="48"/>
      <c r="I18" s="48"/>
    </row>
    <row r="19" spans="1:9" s="12" customFormat="1" ht="15">
      <c r="A19" s="43"/>
      <c r="B19" s="47"/>
      <c r="C19" s="47"/>
      <c r="D19" s="47"/>
      <c r="E19" s="47"/>
      <c r="F19" s="48"/>
      <c r="G19" s="48"/>
      <c r="H19" s="48"/>
      <c r="I19" s="48"/>
    </row>
    <row r="20" ht="15"/>
  </sheetData>
  <sheetProtection/>
  <mergeCells count="1">
    <mergeCell ref="J1:K1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Header xml:space="preserve">&amp;R&amp;"Arial MT,Bold"APPENDIX C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75" zoomScaleNormal="75" zoomScaleSheetLayoutView="75" zoomScalePageLayoutView="75" workbookViewId="0" topLeftCell="A1">
      <selection activeCell="K61" sqref="K61"/>
    </sheetView>
  </sheetViews>
  <sheetFormatPr defaultColWidth="8.88671875" defaultRowHeight="15"/>
  <cols>
    <col min="1" max="1" width="23.99609375" style="4" customWidth="1"/>
    <col min="2" max="2" width="12.77734375" style="4" customWidth="1"/>
    <col min="3" max="3" width="12.3359375" style="4" customWidth="1"/>
    <col min="4" max="4" width="11.99609375" style="4" customWidth="1"/>
    <col min="5" max="5" width="11.4453125" style="4" customWidth="1"/>
    <col min="6" max="6" width="12.10546875" style="4" customWidth="1"/>
    <col min="7" max="7" width="13.6640625" style="4" customWidth="1"/>
    <col min="8" max="8" width="12.10546875" style="4" customWidth="1"/>
    <col min="9" max="9" width="13.77734375" style="4" customWidth="1"/>
    <col min="10" max="10" width="0" style="5" hidden="1" customWidth="1"/>
    <col min="11" max="11" width="8.88671875" style="5" customWidth="1"/>
    <col min="12" max="12" width="19.10546875" style="5" hidden="1" customWidth="1"/>
    <col min="13" max="13" width="8.88671875" style="5" customWidth="1"/>
    <col min="14" max="14" width="8.88671875" style="110" customWidth="1"/>
    <col min="15" max="16384" width="8.88671875" style="5" customWidth="1"/>
  </cols>
  <sheetData>
    <row r="1" spans="1:10" ht="15.75">
      <c r="A1" s="38"/>
      <c r="B1" s="37"/>
      <c r="C1" s="37"/>
      <c r="D1" s="37"/>
      <c r="E1" s="37"/>
      <c r="F1" s="37"/>
      <c r="G1" s="37"/>
      <c r="H1" s="37"/>
      <c r="I1" s="37"/>
      <c r="J1" s="45"/>
    </row>
    <row r="2" spans="1:9" ht="15.75">
      <c r="A2" s="1" t="s">
        <v>79</v>
      </c>
      <c r="B2" s="9"/>
      <c r="C2" s="9"/>
      <c r="D2" s="9"/>
      <c r="I2" s="1" t="s">
        <v>103</v>
      </c>
    </row>
    <row r="3" spans="2:5" ht="15.75">
      <c r="B3" s="9"/>
      <c r="C3" s="9"/>
      <c r="D3" s="9"/>
      <c r="E3" s="9"/>
    </row>
    <row r="4" spans="1:9" ht="15.75">
      <c r="A4" s="1" t="s">
        <v>2</v>
      </c>
      <c r="B4" s="118" t="s">
        <v>3</v>
      </c>
      <c r="C4" s="117" t="s">
        <v>4</v>
      </c>
      <c r="D4" s="117" t="s">
        <v>10</v>
      </c>
      <c r="E4" s="117" t="s">
        <v>5</v>
      </c>
      <c r="F4" s="118" t="s">
        <v>6</v>
      </c>
      <c r="G4" s="118" t="s">
        <v>7</v>
      </c>
      <c r="H4" s="118" t="s">
        <v>8</v>
      </c>
      <c r="I4" s="118" t="s">
        <v>9</v>
      </c>
    </row>
    <row r="5" spans="1:9" ht="15.75">
      <c r="A5" s="1"/>
      <c r="B5" s="6" t="s">
        <v>11</v>
      </c>
      <c r="C5" s="49" t="s">
        <v>11</v>
      </c>
      <c r="D5" s="49" t="s">
        <v>11</v>
      </c>
      <c r="E5" s="49" t="s">
        <v>11</v>
      </c>
      <c r="F5" s="6" t="s">
        <v>11</v>
      </c>
      <c r="G5" s="6" t="s">
        <v>11</v>
      </c>
      <c r="H5" s="6" t="s">
        <v>11</v>
      </c>
      <c r="I5" s="6" t="s">
        <v>11</v>
      </c>
    </row>
    <row r="6" spans="1:12" ht="15.75">
      <c r="A6" s="32" t="s">
        <v>12</v>
      </c>
      <c r="B6" s="103">
        <v>1093.48</v>
      </c>
      <c r="C6" s="103">
        <v>1275.73</v>
      </c>
      <c r="D6" s="103">
        <v>1457.97</v>
      </c>
      <c r="E6" s="103">
        <v>1640.22</v>
      </c>
      <c r="F6" s="29">
        <v>2004.7099999999998</v>
      </c>
      <c r="G6" s="29">
        <v>2369.2000000000003</v>
      </c>
      <c r="H6" s="29">
        <v>2733.7</v>
      </c>
      <c r="I6" s="29">
        <v>3280.44</v>
      </c>
      <c r="J6" s="5" t="s">
        <v>76</v>
      </c>
      <c r="L6" s="109">
        <v>15855.450000000003</v>
      </c>
    </row>
    <row r="7" spans="1:12" ht="15.75">
      <c r="A7" s="32" t="s">
        <v>13</v>
      </c>
      <c r="B7" s="103">
        <v>1093.48</v>
      </c>
      <c r="C7" s="103">
        <v>1275.73</v>
      </c>
      <c r="D7" s="103">
        <v>1457.97</v>
      </c>
      <c r="E7" s="103">
        <v>1640.22</v>
      </c>
      <c r="F7" s="29">
        <v>2004.7099999999998</v>
      </c>
      <c r="G7" s="29">
        <v>2369.2000000000003</v>
      </c>
      <c r="H7" s="29">
        <v>2733.7</v>
      </c>
      <c r="I7" s="29">
        <v>3280.44</v>
      </c>
      <c r="J7" s="5" t="s">
        <v>76</v>
      </c>
      <c r="L7" s="109">
        <v>15855.450000000003</v>
      </c>
    </row>
    <row r="8" spans="1:12" ht="15.75">
      <c r="A8" s="32" t="s">
        <v>14</v>
      </c>
      <c r="B8" s="105">
        <v>1093.48</v>
      </c>
      <c r="C8" s="105">
        <v>1275.73</v>
      </c>
      <c r="D8" s="105">
        <v>1457.97</v>
      </c>
      <c r="E8" s="105">
        <v>1640.22</v>
      </c>
      <c r="F8" s="106">
        <v>2004.7099999999998</v>
      </c>
      <c r="G8" s="106">
        <v>2369.2000000000003</v>
      </c>
      <c r="H8" s="106">
        <v>2733.7</v>
      </c>
      <c r="I8" s="106">
        <v>3280.44</v>
      </c>
      <c r="J8" s="5" t="s">
        <v>76</v>
      </c>
      <c r="L8" s="109">
        <v>15855.450000000003</v>
      </c>
    </row>
    <row r="9" spans="1:12" ht="15.75">
      <c r="A9" s="32" t="s">
        <v>15</v>
      </c>
      <c r="B9" s="105">
        <v>1121.1699999999998</v>
      </c>
      <c r="C9" s="105">
        <v>1308.04</v>
      </c>
      <c r="D9" s="105">
        <v>1494.8899999999999</v>
      </c>
      <c r="E9" s="105">
        <v>1681.7568639667704</v>
      </c>
      <c r="F9" s="106">
        <v>2055.48</v>
      </c>
      <c r="G9" s="106">
        <v>2429.2000000000003</v>
      </c>
      <c r="H9" s="106">
        <v>2802.93</v>
      </c>
      <c r="I9" s="106">
        <v>3363.52</v>
      </c>
      <c r="J9" s="5" t="s">
        <v>104</v>
      </c>
      <c r="L9" s="109">
        <v>16256.986863966771</v>
      </c>
    </row>
    <row r="10" spans="1:12" ht="15.75">
      <c r="A10" s="32" t="s">
        <v>16</v>
      </c>
      <c r="B10" s="105">
        <v>1093.48</v>
      </c>
      <c r="C10" s="105">
        <v>1275.73</v>
      </c>
      <c r="D10" s="105">
        <v>1457.97</v>
      </c>
      <c r="E10" s="105">
        <v>1640.22</v>
      </c>
      <c r="F10" s="106">
        <v>2004.7099999999998</v>
      </c>
      <c r="G10" s="106">
        <v>2369.2000000000003</v>
      </c>
      <c r="H10" s="106">
        <v>2733.7</v>
      </c>
      <c r="I10" s="106">
        <v>3280.44</v>
      </c>
      <c r="J10" s="5" t="s">
        <v>76</v>
      </c>
      <c r="L10" s="109">
        <v>15855.450000000003</v>
      </c>
    </row>
    <row r="11" spans="1:12" ht="15.75">
      <c r="A11" s="32" t="s">
        <v>17</v>
      </c>
      <c r="B11" s="105">
        <v>1093.48</v>
      </c>
      <c r="C11" s="105">
        <v>1275.73</v>
      </c>
      <c r="D11" s="105">
        <v>1457.97</v>
      </c>
      <c r="E11" s="105">
        <v>1640.22</v>
      </c>
      <c r="F11" s="106">
        <v>2004.7099999999998</v>
      </c>
      <c r="G11" s="106">
        <v>2369.2000000000003</v>
      </c>
      <c r="H11" s="106">
        <v>2733.7</v>
      </c>
      <c r="I11" s="106">
        <v>3280.44</v>
      </c>
      <c r="J11" s="5" t="s">
        <v>76</v>
      </c>
      <c r="L11" s="109">
        <v>15855.450000000003</v>
      </c>
    </row>
    <row r="12" spans="1:14" s="8" customFormat="1" ht="15.75">
      <c r="A12" s="32" t="s">
        <v>18</v>
      </c>
      <c r="B12" s="105">
        <v>1093.48</v>
      </c>
      <c r="C12" s="105">
        <v>1275.73</v>
      </c>
      <c r="D12" s="105">
        <v>1457.97</v>
      </c>
      <c r="E12" s="105">
        <v>1640.22</v>
      </c>
      <c r="F12" s="106">
        <v>2004.7099999999998</v>
      </c>
      <c r="G12" s="106">
        <v>2369.2000000000003</v>
      </c>
      <c r="H12" s="106">
        <v>2733.7</v>
      </c>
      <c r="I12" s="106">
        <v>3280.44</v>
      </c>
      <c r="J12" s="5" t="s">
        <v>76</v>
      </c>
      <c r="L12" s="109">
        <v>15855.450000000003</v>
      </c>
      <c r="N12" s="110"/>
    </row>
    <row r="13" spans="1:14" s="8" customFormat="1" ht="15.75">
      <c r="A13" s="32" t="s">
        <v>19</v>
      </c>
      <c r="B13" s="105">
        <v>1150.51</v>
      </c>
      <c r="C13" s="105">
        <v>1342.27</v>
      </c>
      <c r="D13" s="105">
        <v>1534.01</v>
      </c>
      <c r="E13" s="105">
        <v>1725.769620923097</v>
      </c>
      <c r="F13" s="106">
        <v>2109.27</v>
      </c>
      <c r="G13" s="106">
        <v>2492.77</v>
      </c>
      <c r="H13" s="106">
        <v>2876.2799999999997</v>
      </c>
      <c r="I13" s="106">
        <v>3451.54</v>
      </c>
      <c r="J13" s="5" t="s">
        <v>104</v>
      </c>
      <c r="L13" s="109">
        <v>16682.419620923098</v>
      </c>
      <c r="N13" s="110"/>
    </row>
    <row r="14" spans="1:14" s="8" customFormat="1" ht="15.75">
      <c r="A14" s="32" t="s">
        <v>20</v>
      </c>
      <c r="B14" s="105">
        <v>1093.48</v>
      </c>
      <c r="C14" s="105">
        <v>1275.73</v>
      </c>
      <c r="D14" s="105">
        <v>1457.97</v>
      </c>
      <c r="E14" s="105">
        <v>1640.22</v>
      </c>
      <c r="F14" s="106">
        <v>2004.7099999999998</v>
      </c>
      <c r="G14" s="106">
        <v>2369.2000000000003</v>
      </c>
      <c r="H14" s="106">
        <v>2733.7</v>
      </c>
      <c r="I14" s="106">
        <v>3280.44</v>
      </c>
      <c r="J14" s="5" t="s">
        <v>76</v>
      </c>
      <c r="L14" s="109">
        <v>15855.450000000003</v>
      </c>
      <c r="N14" s="110"/>
    </row>
    <row r="15" spans="1:14" s="8" customFormat="1" ht="15.75">
      <c r="A15" s="32" t="s">
        <v>21</v>
      </c>
      <c r="B15" s="105">
        <v>1115.83</v>
      </c>
      <c r="C15" s="105">
        <v>1301.81</v>
      </c>
      <c r="D15" s="105">
        <v>1487.77</v>
      </c>
      <c r="E15" s="105">
        <v>1673.7524960370686</v>
      </c>
      <c r="F15" s="106">
        <v>2045.6899999999998</v>
      </c>
      <c r="G15" s="106">
        <v>2417.63</v>
      </c>
      <c r="H15" s="106">
        <v>2789.58</v>
      </c>
      <c r="I15" s="106">
        <v>3347.5</v>
      </c>
      <c r="J15" s="5" t="s">
        <v>104</v>
      </c>
      <c r="L15" s="109">
        <v>16179.562496037068</v>
      </c>
      <c r="N15" s="110"/>
    </row>
    <row r="16" spans="1:12" ht="15.75">
      <c r="A16" s="32" t="s">
        <v>22</v>
      </c>
      <c r="B16" s="105">
        <v>1093.48</v>
      </c>
      <c r="C16" s="105">
        <v>1275.73</v>
      </c>
      <c r="D16" s="105">
        <v>1457.97</v>
      </c>
      <c r="E16" s="105">
        <v>1640.22</v>
      </c>
      <c r="F16" s="106">
        <v>2004.7099999999998</v>
      </c>
      <c r="G16" s="106">
        <v>2369.2000000000003</v>
      </c>
      <c r="H16" s="106">
        <v>2733.7</v>
      </c>
      <c r="I16" s="106">
        <v>3280.44</v>
      </c>
      <c r="J16" s="5" t="s">
        <v>76</v>
      </c>
      <c r="L16" s="109">
        <v>15855.450000000003</v>
      </c>
    </row>
    <row r="17" spans="1:16" ht="15.75">
      <c r="A17" s="32" t="s">
        <v>23</v>
      </c>
      <c r="B17" s="105">
        <v>1124.59</v>
      </c>
      <c r="C17" s="105">
        <v>1312.02</v>
      </c>
      <c r="D17" s="105">
        <v>1499.45</v>
      </c>
      <c r="E17" s="105">
        <v>1686.8847391922063</v>
      </c>
      <c r="F17" s="106">
        <v>2061.74</v>
      </c>
      <c r="G17" s="106">
        <v>2436.6000000000004</v>
      </c>
      <c r="H17" s="106">
        <v>2811.47</v>
      </c>
      <c r="I17" s="106">
        <v>3373.76</v>
      </c>
      <c r="J17" s="5" t="s">
        <v>104</v>
      </c>
      <c r="K17" s="10"/>
      <c r="L17" s="109">
        <v>16306.514739192206</v>
      </c>
      <c r="M17" s="10"/>
      <c r="N17" s="111"/>
      <c r="O17" s="10"/>
      <c r="P17" s="10"/>
    </row>
    <row r="18" spans="1:12" ht="15.75">
      <c r="A18" s="32" t="s">
        <v>24</v>
      </c>
      <c r="B18" s="105">
        <v>1127.01</v>
      </c>
      <c r="C18" s="105">
        <v>1314.84</v>
      </c>
      <c r="D18" s="105">
        <v>1502.67</v>
      </c>
      <c r="E18" s="105">
        <v>1690.514972696847</v>
      </c>
      <c r="F18" s="106">
        <v>2066.18</v>
      </c>
      <c r="G18" s="106">
        <v>2441.84</v>
      </c>
      <c r="H18" s="106">
        <v>2817.52</v>
      </c>
      <c r="I18" s="106">
        <v>3381.02</v>
      </c>
      <c r="J18" s="5" t="s">
        <v>104</v>
      </c>
      <c r="L18" s="109">
        <v>16341.594972696848</v>
      </c>
    </row>
    <row r="19" spans="1:12" ht="15.75">
      <c r="A19" s="32" t="s">
        <v>25</v>
      </c>
      <c r="B19" s="105">
        <v>1134.6899999999998</v>
      </c>
      <c r="C19" s="105">
        <v>1323.8</v>
      </c>
      <c r="D19" s="105">
        <v>1512.9099999999999</v>
      </c>
      <c r="E19" s="105">
        <v>1702.0275375602757</v>
      </c>
      <c r="F19" s="106">
        <v>2080.2599999999998</v>
      </c>
      <c r="G19" s="106">
        <v>2458.48</v>
      </c>
      <c r="H19" s="106">
        <v>2836.72</v>
      </c>
      <c r="I19" s="106">
        <v>3404.06</v>
      </c>
      <c r="J19" s="5" t="s">
        <v>104</v>
      </c>
      <c r="L19" s="109">
        <v>16452.947537560274</v>
      </c>
    </row>
    <row r="20" spans="1:12" ht="15.75">
      <c r="A20" s="32" t="s">
        <v>26</v>
      </c>
      <c r="B20" s="105">
        <v>1093.48</v>
      </c>
      <c r="C20" s="105">
        <v>1275.73</v>
      </c>
      <c r="D20" s="105">
        <v>1457.97</v>
      </c>
      <c r="E20" s="105">
        <v>1640.22</v>
      </c>
      <c r="F20" s="106">
        <v>2004.7099999999998</v>
      </c>
      <c r="G20" s="106">
        <v>2369.2000000000003</v>
      </c>
      <c r="H20" s="106">
        <v>2733.7</v>
      </c>
      <c r="I20" s="106">
        <v>3280.44</v>
      </c>
      <c r="J20" s="5" t="s">
        <v>76</v>
      </c>
      <c r="L20" s="109">
        <v>15855.450000000003</v>
      </c>
    </row>
    <row r="21" spans="1:12" ht="15.75">
      <c r="A21" s="32" t="s">
        <v>27</v>
      </c>
      <c r="B21" s="105">
        <v>1114.6499999999999</v>
      </c>
      <c r="C21" s="105">
        <v>1300.4199999999998</v>
      </c>
      <c r="D21" s="105">
        <v>1486.19</v>
      </c>
      <c r="E21" s="105">
        <v>1671.9706619395952</v>
      </c>
      <c r="F21" s="106">
        <v>2043.5199999999998</v>
      </c>
      <c r="G21" s="106">
        <v>2415.06</v>
      </c>
      <c r="H21" s="106">
        <v>2786.62</v>
      </c>
      <c r="I21" s="106">
        <v>3343.94</v>
      </c>
      <c r="J21" s="5" t="s">
        <v>104</v>
      </c>
      <c r="L21" s="109">
        <v>16162.370661939594</v>
      </c>
    </row>
    <row r="22" spans="1:12" ht="15.75">
      <c r="A22" s="32" t="s">
        <v>28</v>
      </c>
      <c r="B22" s="105">
        <v>1111.1699999999998</v>
      </c>
      <c r="C22" s="105">
        <v>1296.37</v>
      </c>
      <c r="D22" s="105">
        <v>1481.56</v>
      </c>
      <c r="E22" s="105">
        <v>1666.756930777934</v>
      </c>
      <c r="F22" s="106">
        <v>2037.1499999999999</v>
      </c>
      <c r="G22" s="106">
        <v>2407.54</v>
      </c>
      <c r="H22" s="106">
        <v>2777.93</v>
      </c>
      <c r="I22" s="106">
        <v>3333.52</v>
      </c>
      <c r="J22" s="5" t="s">
        <v>104</v>
      </c>
      <c r="L22" s="109">
        <v>16111.996930777936</v>
      </c>
    </row>
    <row r="23" spans="1:12" ht="15.75">
      <c r="A23" s="32" t="s">
        <v>29</v>
      </c>
      <c r="B23" s="105">
        <v>1095.6699999999998</v>
      </c>
      <c r="C23" s="105">
        <v>1278.29</v>
      </c>
      <c r="D23" s="105">
        <v>1460.8899999999999</v>
      </c>
      <c r="E23" s="105">
        <v>1643.51</v>
      </c>
      <c r="F23" s="106">
        <v>2008.7299999999998</v>
      </c>
      <c r="G23" s="106">
        <v>2373.9500000000003</v>
      </c>
      <c r="H23" s="106">
        <v>2739.18</v>
      </c>
      <c r="I23" s="106">
        <v>3287.02</v>
      </c>
      <c r="J23" s="5" t="s">
        <v>104</v>
      </c>
      <c r="L23" s="109">
        <v>15887.24</v>
      </c>
    </row>
    <row r="24" spans="1:12" ht="15.75">
      <c r="A24" s="32" t="s">
        <v>30</v>
      </c>
      <c r="B24" s="105">
        <v>1102.9499999999998</v>
      </c>
      <c r="C24" s="105">
        <v>1286.78</v>
      </c>
      <c r="D24" s="105">
        <v>1470.6</v>
      </c>
      <c r="E24" s="105">
        <v>1654.425488997555</v>
      </c>
      <c r="F24" s="106">
        <v>2022.08</v>
      </c>
      <c r="G24" s="106">
        <v>2389.73</v>
      </c>
      <c r="H24" s="106">
        <v>2757.38</v>
      </c>
      <c r="I24" s="106">
        <v>3308.86</v>
      </c>
      <c r="J24" s="5" t="s">
        <v>104</v>
      </c>
      <c r="L24" s="109">
        <v>15992.805488997554</v>
      </c>
    </row>
    <row r="25" spans="1:12" ht="15.75">
      <c r="A25" s="32" t="s">
        <v>31</v>
      </c>
      <c r="B25" s="105">
        <v>1124.01</v>
      </c>
      <c r="C25" s="105">
        <v>1311.34</v>
      </c>
      <c r="D25" s="105">
        <v>1498.67</v>
      </c>
      <c r="E25" s="105">
        <v>1686.010093077993</v>
      </c>
      <c r="F25" s="106">
        <v>2060.68</v>
      </c>
      <c r="G25" s="106">
        <v>2435.34</v>
      </c>
      <c r="H25" s="106">
        <v>2810.02</v>
      </c>
      <c r="I25" s="106">
        <v>3372.02</v>
      </c>
      <c r="J25" s="5" t="s">
        <v>104</v>
      </c>
      <c r="L25" s="109">
        <v>16298.090093077994</v>
      </c>
    </row>
    <row r="26" spans="1:12" ht="15.75">
      <c r="A26" s="32" t="s">
        <v>32</v>
      </c>
      <c r="B26" s="105">
        <v>1132.29</v>
      </c>
      <c r="C26" s="105">
        <v>1321.01</v>
      </c>
      <c r="D26" s="105">
        <v>1509.72</v>
      </c>
      <c r="E26" s="105">
        <v>1698.435292480086</v>
      </c>
      <c r="F26" s="106">
        <v>2075.87</v>
      </c>
      <c r="G26" s="106">
        <v>2453.3</v>
      </c>
      <c r="H26" s="106">
        <v>2830.73</v>
      </c>
      <c r="I26" s="106">
        <v>3396.88</v>
      </c>
      <c r="J26" s="5" t="s">
        <v>104</v>
      </c>
      <c r="L26" s="109">
        <v>16418.235292480087</v>
      </c>
    </row>
    <row r="27" spans="1:12" ht="15.75">
      <c r="A27" s="32" t="s">
        <v>33</v>
      </c>
      <c r="B27" s="105">
        <v>1093.48</v>
      </c>
      <c r="C27" s="105">
        <v>1275.73</v>
      </c>
      <c r="D27" s="105">
        <v>1457.97</v>
      </c>
      <c r="E27" s="105">
        <v>1640.22</v>
      </c>
      <c r="F27" s="106">
        <v>2004.7099999999998</v>
      </c>
      <c r="G27" s="106">
        <v>2369.2000000000003</v>
      </c>
      <c r="H27" s="106">
        <v>2733.7</v>
      </c>
      <c r="I27" s="106">
        <v>3280.44</v>
      </c>
      <c r="J27" s="5" t="s">
        <v>76</v>
      </c>
      <c r="L27" s="109">
        <v>15855.450000000003</v>
      </c>
    </row>
    <row r="28" spans="1:12" ht="15.75">
      <c r="A28" s="32" t="s">
        <v>34</v>
      </c>
      <c r="B28" s="105">
        <v>1122.75</v>
      </c>
      <c r="C28" s="105">
        <v>1309.87</v>
      </c>
      <c r="D28" s="105">
        <v>1496.99</v>
      </c>
      <c r="E28" s="105">
        <v>1684.1241468917763</v>
      </c>
      <c r="F28" s="106">
        <v>2058.37</v>
      </c>
      <c r="G28" s="106">
        <v>2432.61</v>
      </c>
      <c r="H28" s="106">
        <v>2806.87</v>
      </c>
      <c r="I28" s="106">
        <v>3368.24</v>
      </c>
      <c r="J28" s="5" t="s">
        <v>104</v>
      </c>
      <c r="L28" s="109">
        <v>16279.824146891775</v>
      </c>
    </row>
    <row r="29" spans="1:12" ht="15.75">
      <c r="A29" s="32" t="s">
        <v>35</v>
      </c>
      <c r="B29" s="105">
        <v>1093.48</v>
      </c>
      <c r="C29" s="105">
        <v>1275.73</v>
      </c>
      <c r="D29" s="105">
        <v>1457.97</v>
      </c>
      <c r="E29" s="105">
        <v>1640.22</v>
      </c>
      <c r="F29" s="106">
        <v>2004.7099999999998</v>
      </c>
      <c r="G29" s="106">
        <v>2369.2000000000003</v>
      </c>
      <c r="H29" s="106">
        <v>2733.7</v>
      </c>
      <c r="I29" s="106">
        <v>3280.44</v>
      </c>
      <c r="J29" s="5" t="s">
        <v>76</v>
      </c>
      <c r="L29" s="109">
        <v>15855.450000000003</v>
      </c>
    </row>
    <row r="30" spans="1:12" ht="15.75">
      <c r="A30" s="32" t="s">
        <v>36</v>
      </c>
      <c r="B30" s="105">
        <v>1114.37</v>
      </c>
      <c r="C30" s="105">
        <v>1300.1</v>
      </c>
      <c r="D30" s="105">
        <v>1485.82</v>
      </c>
      <c r="E30" s="105">
        <v>1671.5473815614448</v>
      </c>
      <c r="F30" s="106">
        <v>2042.9999999999998</v>
      </c>
      <c r="G30" s="106">
        <v>2414.4500000000003</v>
      </c>
      <c r="H30" s="106">
        <v>2785.92</v>
      </c>
      <c r="I30" s="106">
        <v>3343.1</v>
      </c>
      <c r="J30" s="5" t="s">
        <v>104</v>
      </c>
      <c r="L30" s="109">
        <v>16158.307381561446</v>
      </c>
    </row>
    <row r="31" spans="1:14" s="8" customFormat="1" ht="15.75">
      <c r="A31" s="32" t="s">
        <v>37</v>
      </c>
      <c r="B31" s="105">
        <v>1093.48</v>
      </c>
      <c r="C31" s="105">
        <v>1275.73</v>
      </c>
      <c r="D31" s="105">
        <v>1457.97</v>
      </c>
      <c r="E31" s="105">
        <v>1640.22</v>
      </c>
      <c r="F31" s="106">
        <v>2004.7099999999998</v>
      </c>
      <c r="G31" s="106">
        <v>2369.2000000000003</v>
      </c>
      <c r="H31" s="106">
        <v>2733.7</v>
      </c>
      <c r="I31" s="106">
        <v>3280.44</v>
      </c>
      <c r="J31" s="5" t="s">
        <v>76</v>
      </c>
      <c r="L31" s="109">
        <v>15855.450000000003</v>
      </c>
      <c r="N31" s="110"/>
    </row>
    <row r="32" spans="1:14" s="8" customFormat="1" ht="15.75">
      <c r="A32" s="32" t="s">
        <v>38</v>
      </c>
      <c r="B32" s="105">
        <v>1132.26</v>
      </c>
      <c r="C32" s="105">
        <v>1320.97</v>
      </c>
      <c r="D32" s="105">
        <v>1509.68</v>
      </c>
      <c r="E32" s="105">
        <v>1698.3914527027027</v>
      </c>
      <c r="F32" s="106">
        <v>2075.81</v>
      </c>
      <c r="G32" s="106">
        <v>2453.2200000000003</v>
      </c>
      <c r="H32" s="106">
        <v>2830.65</v>
      </c>
      <c r="I32" s="106">
        <v>3396.7799999999997</v>
      </c>
      <c r="J32" s="5" t="s">
        <v>104</v>
      </c>
      <c r="L32" s="109">
        <v>16417.761452702704</v>
      </c>
      <c r="N32" s="110"/>
    </row>
    <row r="33" spans="1:14" s="8" customFormat="1" ht="15.75">
      <c r="A33" s="32" t="s">
        <v>39</v>
      </c>
      <c r="B33" s="105">
        <v>1093.48</v>
      </c>
      <c r="C33" s="105">
        <v>1275.73</v>
      </c>
      <c r="D33" s="105">
        <v>1457.97</v>
      </c>
      <c r="E33" s="105">
        <v>1640.22</v>
      </c>
      <c r="F33" s="106">
        <v>2004.7099999999998</v>
      </c>
      <c r="G33" s="106">
        <v>2369.2000000000003</v>
      </c>
      <c r="H33" s="106">
        <v>2733.7</v>
      </c>
      <c r="I33" s="106">
        <v>3280.44</v>
      </c>
      <c r="J33" s="5" t="s">
        <v>76</v>
      </c>
      <c r="L33" s="109">
        <v>15855.450000000003</v>
      </c>
      <c r="N33" s="110"/>
    </row>
    <row r="34" spans="1:14" s="8" customFormat="1" ht="15.75">
      <c r="A34" s="32" t="s">
        <v>40</v>
      </c>
      <c r="B34" s="105">
        <v>1131.3899999999999</v>
      </c>
      <c r="C34" s="105">
        <v>1319.96</v>
      </c>
      <c r="D34" s="105">
        <v>1508.52</v>
      </c>
      <c r="E34" s="105">
        <v>1697.0939982420764</v>
      </c>
      <c r="F34" s="106">
        <v>2074.22</v>
      </c>
      <c r="G34" s="106">
        <v>2451.3500000000004</v>
      </c>
      <c r="H34" s="106">
        <v>2828.48</v>
      </c>
      <c r="I34" s="106">
        <v>3394.18</v>
      </c>
      <c r="J34" s="5" t="s">
        <v>104</v>
      </c>
      <c r="L34" s="109">
        <v>16405.193998242074</v>
      </c>
      <c r="N34" s="110"/>
    </row>
    <row r="35" spans="1:14" s="8" customFormat="1" ht="15.75">
      <c r="A35" s="32" t="s">
        <v>41</v>
      </c>
      <c r="B35" s="105">
        <v>1124.4299999999998</v>
      </c>
      <c r="C35" s="105">
        <v>1311.84</v>
      </c>
      <c r="D35" s="105">
        <v>1499.24</v>
      </c>
      <c r="E35" s="105">
        <v>1686.6495663478504</v>
      </c>
      <c r="F35" s="106">
        <v>2061.46</v>
      </c>
      <c r="G35" s="106">
        <v>2436.27</v>
      </c>
      <c r="H35" s="106">
        <v>2811.08</v>
      </c>
      <c r="I35" s="106">
        <v>3373.3</v>
      </c>
      <c r="J35" s="5" t="s">
        <v>104</v>
      </c>
      <c r="L35" s="109">
        <v>16304.269566347848</v>
      </c>
      <c r="N35" s="110"/>
    </row>
    <row r="36" spans="1:14" s="8" customFormat="1" ht="15.75">
      <c r="A36" s="32" t="s">
        <v>42</v>
      </c>
      <c r="B36" s="105">
        <v>1127.56</v>
      </c>
      <c r="C36" s="105">
        <v>1315.49</v>
      </c>
      <c r="D36" s="105">
        <v>1503.4099999999999</v>
      </c>
      <c r="E36" s="105">
        <v>1691.3399953521136</v>
      </c>
      <c r="F36" s="106">
        <v>2067.1899999999996</v>
      </c>
      <c r="G36" s="106">
        <v>2443.04</v>
      </c>
      <c r="H36" s="106">
        <v>2818.9</v>
      </c>
      <c r="I36" s="106">
        <v>3382.68</v>
      </c>
      <c r="J36" s="5" t="s">
        <v>104</v>
      </c>
      <c r="L36" s="109">
        <v>16349.609995352113</v>
      </c>
      <c r="N36" s="110"/>
    </row>
    <row r="37" spans="1:14" s="8" customFormat="1" ht="15.75">
      <c r="A37" s="32" t="s">
        <v>43</v>
      </c>
      <c r="B37" s="105">
        <v>1124.81</v>
      </c>
      <c r="C37" s="105">
        <v>1312.28</v>
      </c>
      <c r="D37" s="105">
        <v>1499.74</v>
      </c>
      <c r="E37" s="105">
        <v>1687.2126534027177</v>
      </c>
      <c r="F37" s="106">
        <v>2062.14</v>
      </c>
      <c r="G37" s="106">
        <v>2437.07</v>
      </c>
      <c r="H37" s="106">
        <v>2812.02</v>
      </c>
      <c r="I37" s="106">
        <v>3374.42</v>
      </c>
      <c r="J37" s="5" t="s">
        <v>104</v>
      </c>
      <c r="L37" s="109">
        <v>16309.692653402717</v>
      </c>
      <c r="N37" s="110"/>
    </row>
    <row r="38" spans="1:14" s="8" customFormat="1" ht="15.75">
      <c r="A38" s="32" t="s">
        <v>44</v>
      </c>
      <c r="B38" s="105">
        <v>1107.29</v>
      </c>
      <c r="C38" s="105">
        <v>1291.85</v>
      </c>
      <c r="D38" s="105">
        <v>1476.3899999999999</v>
      </c>
      <c r="E38" s="105">
        <v>1660.938232044199</v>
      </c>
      <c r="F38" s="106">
        <v>2030.0299999999997</v>
      </c>
      <c r="G38" s="106">
        <v>2399.13</v>
      </c>
      <c r="H38" s="106">
        <v>2768.23</v>
      </c>
      <c r="I38" s="106">
        <v>3321.88</v>
      </c>
      <c r="J38" s="5" t="s">
        <v>104</v>
      </c>
      <c r="L38" s="109">
        <v>16055.738232044198</v>
      </c>
      <c r="N38" s="110"/>
    </row>
    <row r="39" spans="1:12" ht="15.75">
      <c r="A39" s="32" t="s">
        <v>45</v>
      </c>
      <c r="B39" s="105">
        <v>1093.48</v>
      </c>
      <c r="C39" s="105">
        <v>1275.73</v>
      </c>
      <c r="D39" s="105">
        <v>1457.97</v>
      </c>
      <c r="E39" s="105">
        <v>1640.22</v>
      </c>
      <c r="F39" s="106">
        <v>2004.7099999999998</v>
      </c>
      <c r="G39" s="106">
        <v>2369.2000000000003</v>
      </c>
      <c r="H39" s="106">
        <v>2733.7</v>
      </c>
      <c r="I39" s="106">
        <v>3280.44</v>
      </c>
      <c r="J39" s="5" t="s">
        <v>76</v>
      </c>
      <c r="L39" s="109">
        <v>15855.450000000003</v>
      </c>
    </row>
    <row r="40" spans="1:12" ht="15.75">
      <c r="A40" s="32" t="s">
        <v>46</v>
      </c>
      <c r="B40" s="105">
        <v>1093.48</v>
      </c>
      <c r="C40" s="105">
        <v>1275.73</v>
      </c>
      <c r="D40" s="105">
        <v>1457.97</v>
      </c>
      <c r="E40" s="105">
        <v>1640.22</v>
      </c>
      <c r="F40" s="106">
        <v>2004.7099999999998</v>
      </c>
      <c r="G40" s="106">
        <v>2369.2000000000003</v>
      </c>
      <c r="H40" s="106">
        <v>2733.7</v>
      </c>
      <c r="I40" s="106">
        <v>3280.44</v>
      </c>
      <c r="J40" s="5" t="s">
        <v>76</v>
      </c>
      <c r="L40" s="109">
        <v>15855.450000000003</v>
      </c>
    </row>
    <row r="41" spans="1:12" ht="15.75">
      <c r="A41" s="32" t="s">
        <v>47</v>
      </c>
      <c r="B41" s="105">
        <v>1093.48</v>
      </c>
      <c r="C41" s="105">
        <v>1275.73</v>
      </c>
      <c r="D41" s="105">
        <v>1457.97</v>
      </c>
      <c r="E41" s="105">
        <v>1640.22</v>
      </c>
      <c r="F41" s="106">
        <v>2004.7099999999998</v>
      </c>
      <c r="G41" s="106">
        <v>2369.2000000000003</v>
      </c>
      <c r="H41" s="106">
        <v>2733.7</v>
      </c>
      <c r="I41" s="106">
        <v>3280.44</v>
      </c>
      <c r="J41" s="5" t="s">
        <v>76</v>
      </c>
      <c r="L41" s="109">
        <v>15855.450000000003</v>
      </c>
    </row>
    <row r="42" spans="1:12" ht="15.75">
      <c r="A42" s="32" t="s">
        <v>48</v>
      </c>
      <c r="B42" s="105">
        <v>1093.48</v>
      </c>
      <c r="C42" s="105">
        <v>1275.73</v>
      </c>
      <c r="D42" s="105">
        <v>1457.97</v>
      </c>
      <c r="E42" s="105">
        <v>1640.22</v>
      </c>
      <c r="F42" s="106">
        <v>2004.7099999999998</v>
      </c>
      <c r="G42" s="106">
        <v>2369.2000000000003</v>
      </c>
      <c r="H42" s="106">
        <v>2733.7</v>
      </c>
      <c r="I42" s="106">
        <v>3280.44</v>
      </c>
      <c r="J42" s="5" t="s">
        <v>76</v>
      </c>
      <c r="L42" s="109">
        <v>15855.450000000003</v>
      </c>
    </row>
    <row r="43" spans="1:12" ht="15.75">
      <c r="A43" s="32" t="s">
        <v>49</v>
      </c>
      <c r="B43" s="105">
        <v>1102.25</v>
      </c>
      <c r="C43" s="105">
        <v>1285.97</v>
      </c>
      <c r="D43" s="105">
        <v>1469.67</v>
      </c>
      <c r="E43" s="105">
        <v>1653.3767406367863</v>
      </c>
      <c r="F43" s="106">
        <v>2020.7899999999997</v>
      </c>
      <c r="G43" s="106">
        <v>2388.21</v>
      </c>
      <c r="H43" s="106">
        <v>2755.63</v>
      </c>
      <c r="I43" s="106">
        <v>3306.76</v>
      </c>
      <c r="J43" s="5" t="s">
        <v>104</v>
      </c>
      <c r="L43" s="109">
        <v>15982.656740636789</v>
      </c>
    </row>
    <row r="44" spans="1:12" ht="15.75">
      <c r="A44" s="4" t="s">
        <v>75</v>
      </c>
      <c r="B44" s="105">
        <v>1123.31</v>
      </c>
      <c r="C44" s="105">
        <v>1310.54</v>
      </c>
      <c r="D44" s="105">
        <v>1497.75</v>
      </c>
      <c r="E44" s="105">
        <v>1684.9659846845045</v>
      </c>
      <c r="F44" s="106">
        <v>2059.3999999999996</v>
      </c>
      <c r="G44" s="106">
        <v>2433.84</v>
      </c>
      <c r="H44" s="106">
        <v>2808.2799999999997</v>
      </c>
      <c r="I44" s="106">
        <v>3369.94</v>
      </c>
      <c r="J44" s="5" t="s">
        <v>104</v>
      </c>
      <c r="L44" s="109">
        <v>16288.025984684506</v>
      </c>
    </row>
    <row r="45" spans="1:12" ht="15.75">
      <c r="A45" s="32" t="s">
        <v>87</v>
      </c>
      <c r="B45" s="105">
        <v>1093.48</v>
      </c>
      <c r="C45" s="105">
        <v>1275.73</v>
      </c>
      <c r="D45" s="105">
        <v>1457.97</v>
      </c>
      <c r="E45" s="105">
        <v>1640.22</v>
      </c>
      <c r="F45" s="106">
        <v>2004.7099999999998</v>
      </c>
      <c r="G45" s="106">
        <v>2369.2000000000003</v>
      </c>
      <c r="H45" s="106">
        <v>2733.7</v>
      </c>
      <c r="I45" s="106">
        <v>3280.44</v>
      </c>
      <c r="J45" s="5" t="s">
        <v>76</v>
      </c>
      <c r="L45" s="109">
        <v>15855.450000000003</v>
      </c>
    </row>
    <row r="46" spans="1:12" ht="15.75">
      <c r="A46" s="32" t="s">
        <v>50</v>
      </c>
      <c r="B46" s="105">
        <v>1123.74</v>
      </c>
      <c r="C46" s="105">
        <v>1311.03</v>
      </c>
      <c r="D46" s="105">
        <v>1498.32</v>
      </c>
      <c r="E46" s="105">
        <v>1685.6080292762267</v>
      </c>
      <c r="F46" s="106">
        <v>2060.1899999999996</v>
      </c>
      <c r="G46" s="106">
        <v>2434.76</v>
      </c>
      <c r="H46" s="106">
        <v>2809.35</v>
      </c>
      <c r="I46" s="106">
        <v>3371.2200000000003</v>
      </c>
      <c r="J46" s="5" t="s">
        <v>104</v>
      </c>
      <c r="L46" s="109">
        <v>16294.218029276228</v>
      </c>
    </row>
    <row r="47" spans="1:12" ht="15.75">
      <c r="A47" s="32" t="s">
        <v>51</v>
      </c>
      <c r="B47" s="105">
        <v>1164.35</v>
      </c>
      <c r="C47" s="105">
        <v>1358.42</v>
      </c>
      <c r="D47" s="105">
        <v>1552.47</v>
      </c>
      <c r="E47" s="105">
        <v>1746.528063835337</v>
      </c>
      <c r="F47" s="106">
        <v>2134.64</v>
      </c>
      <c r="G47" s="106">
        <v>2522.76</v>
      </c>
      <c r="H47" s="106">
        <v>2910.88</v>
      </c>
      <c r="I47" s="106">
        <v>3493.06</v>
      </c>
      <c r="J47" s="5" t="s">
        <v>104</v>
      </c>
      <c r="L47" s="109">
        <v>16883.108063835338</v>
      </c>
    </row>
    <row r="48" spans="1:12" ht="15.75">
      <c r="A48" s="32" t="s">
        <v>52</v>
      </c>
      <c r="B48" s="105">
        <v>1108.6899999999998</v>
      </c>
      <c r="C48" s="105">
        <v>1293.48</v>
      </c>
      <c r="D48" s="105">
        <v>1478.25</v>
      </c>
      <c r="E48" s="105">
        <v>1663.0396288277143</v>
      </c>
      <c r="F48" s="106">
        <v>2032.6</v>
      </c>
      <c r="G48" s="106">
        <v>2402.16</v>
      </c>
      <c r="H48" s="106">
        <v>2771.73</v>
      </c>
      <c r="I48" s="106">
        <v>3326.08</v>
      </c>
      <c r="J48" s="5" t="s">
        <v>104</v>
      </c>
      <c r="L48" s="109">
        <v>16076.029628827713</v>
      </c>
    </row>
    <row r="49" spans="1:12" ht="15.75">
      <c r="A49" s="32" t="s">
        <v>53</v>
      </c>
      <c r="B49" s="105">
        <v>1102.57</v>
      </c>
      <c r="C49" s="105">
        <v>1286.34</v>
      </c>
      <c r="D49" s="105">
        <v>1470.09</v>
      </c>
      <c r="E49" s="105">
        <v>1653.8590591025895</v>
      </c>
      <c r="F49" s="106">
        <v>2021.3799999999999</v>
      </c>
      <c r="G49" s="106">
        <v>2388.9</v>
      </c>
      <c r="H49" s="106">
        <v>2756.43</v>
      </c>
      <c r="I49" s="106">
        <v>3307.7200000000003</v>
      </c>
      <c r="J49" s="5" t="s">
        <v>104</v>
      </c>
      <c r="L49" s="109">
        <v>15987.28905910259</v>
      </c>
    </row>
    <row r="50" spans="1:12" ht="15.75">
      <c r="A50" s="32" t="s">
        <v>74</v>
      </c>
      <c r="B50" s="105">
        <v>1093.48</v>
      </c>
      <c r="C50" s="105">
        <v>1275.73</v>
      </c>
      <c r="D50" s="105">
        <v>1457.97</v>
      </c>
      <c r="E50" s="105">
        <v>1640.22</v>
      </c>
      <c r="F50" s="106">
        <v>2004.7099999999998</v>
      </c>
      <c r="G50" s="106">
        <v>2369.2000000000003</v>
      </c>
      <c r="H50" s="106">
        <v>2733.7</v>
      </c>
      <c r="I50" s="106">
        <v>3280.44</v>
      </c>
      <c r="J50" s="5" t="s">
        <v>76</v>
      </c>
      <c r="L50" s="109">
        <v>15855.450000000003</v>
      </c>
    </row>
    <row r="51" spans="1:12" ht="15.75">
      <c r="A51" s="32" t="s">
        <v>54</v>
      </c>
      <c r="B51" s="105">
        <v>1119.23</v>
      </c>
      <c r="C51" s="105">
        <v>1305.77</v>
      </c>
      <c r="D51" s="105">
        <v>1492.3</v>
      </c>
      <c r="E51" s="105">
        <v>1678.8403516510446</v>
      </c>
      <c r="F51" s="106">
        <v>2051.91</v>
      </c>
      <c r="G51" s="106">
        <v>2424.98</v>
      </c>
      <c r="H51" s="106">
        <v>2798.0699999999997</v>
      </c>
      <c r="I51" s="106">
        <v>3357.68</v>
      </c>
      <c r="J51" s="5" t="s">
        <v>104</v>
      </c>
      <c r="L51" s="109">
        <v>16228.780351651045</v>
      </c>
    </row>
    <row r="52" spans="1:12" ht="15.75">
      <c r="A52" s="32" t="s">
        <v>55</v>
      </c>
      <c r="B52" s="105">
        <v>1093.48</v>
      </c>
      <c r="C52" s="105">
        <v>1275.73</v>
      </c>
      <c r="D52" s="105">
        <v>1457.97</v>
      </c>
      <c r="E52" s="105">
        <v>1640.22</v>
      </c>
      <c r="F52" s="106">
        <v>2004.7099999999998</v>
      </c>
      <c r="G52" s="106">
        <v>2369.2000000000003</v>
      </c>
      <c r="H52" s="106">
        <v>2733.7</v>
      </c>
      <c r="I52" s="106">
        <v>3280.44</v>
      </c>
      <c r="J52" s="5" t="s">
        <v>76</v>
      </c>
      <c r="L52" s="109">
        <v>15855.450000000003</v>
      </c>
    </row>
    <row r="53" spans="1:12" ht="15.75">
      <c r="A53" s="32" t="s">
        <v>56</v>
      </c>
      <c r="B53" s="105">
        <v>1136.31</v>
      </c>
      <c r="C53" s="105">
        <v>1325.6999999999998</v>
      </c>
      <c r="D53" s="105">
        <v>1515.08</v>
      </c>
      <c r="E53" s="105">
        <v>1704.4661767782427</v>
      </c>
      <c r="F53" s="106">
        <v>2083.24</v>
      </c>
      <c r="G53" s="106">
        <v>2462.01</v>
      </c>
      <c r="H53" s="106">
        <v>2840.7799999999997</v>
      </c>
      <c r="I53" s="106">
        <v>3408.94</v>
      </c>
      <c r="J53" s="5" t="s">
        <v>104</v>
      </c>
      <c r="L53" s="109">
        <v>16476.52617677824</v>
      </c>
    </row>
    <row r="54" spans="1:12" ht="15.75">
      <c r="A54" s="32" t="s">
        <v>57</v>
      </c>
      <c r="B54" s="105">
        <v>1093.48</v>
      </c>
      <c r="C54" s="105">
        <v>1275.73</v>
      </c>
      <c r="D54" s="105">
        <v>1457.97</v>
      </c>
      <c r="E54" s="105">
        <v>1640.22</v>
      </c>
      <c r="F54" s="106">
        <v>2004.7099999999998</v>
      </c>
      <c r="G54" s="106">
        <v>2369.2000000000003</v>
      </c>
      <c r="H54" s="106">
        <v>2733.7</v>
      </c>
      <c r="I54" s="106">
        <v>3280.44</v>
      </c>
      <c r="J54" s="5" t="s">
        <v>76</v>
      </c>
      <c r="L54" s="109">
        <v>15855.450000000003</v>
      </c>
    </row>
    <row r="55" spans="1:14" s="8" customFormat="1" ht="15.75">
      <c r="A55" s="32" t="s">
        <v>58</v>
      </c>
      <c r="B55" s="105">
        <v>1139.71</v>
      </c>
      <c r="C55" s="105">
        <v>1329.6699999999998</v>
      </c>
      <c r="D55" s="105">
        <v>1519.61</v>
      </c>
      <c r="E55" s="105">
        <v>1709.570313652555</v>
      </c>
      <c r="F55" s="106">
        <v>2089.47</v>
      </c>
      <c r="G55" s="106">
        <v>2469.37</v>
      </c>
      <c r="H55" s="106">
        <v>2849.2799999999997</v>
      </c>
      <c r="I55" s="106">
        <v>3419.14</v>
      </c>
      <c r="J55" s="5" t="s">
        <v>104</v>
      </c>
      <c r="L55" s="109">
        <v>16525.82031365255</v>
      </c>
      <c r="N55" s="110"/>
    </row>
    <row r="56" spans="1:14" s="8" customFormat="1" ht="15.75">
      <c r="A56" s="32" t="s">
        <v>59</v>
      </c>
      <c r="B56" s="105">
        <v>1136.9399999999998</v>
      </c>
      <c r="C56" s="105">
        <v>1326.4299999999998</v>
      </c>
      <c r="D56" s="105">
        <v>1515.92</v>
      </c>
      <c r="E56" s="105">
        <v>1705.410280794915</v>
      </c>
      <c r="F56" s="106">
        <v>2084.39</v>
      </c>
      <c r="G56" s="106">
        <v>2463.36</v>
      </c>
      <c r="H56" s="106">
        <v>2842.35</v>
      </c>
      <c r="I56" s="106">
        <v>3410.82</v>
      </c>
      <c r="J56" s="5" t="s">
        <v>104</v>
      </c>
      <c r="L56" s="109">
        <v>16485.620280794916</v>
      </c>
      <c r="N56" s="110"/>
    </row>
    <row r="57" spans="1:12" ht="15.75">
      <c r="A57" s="32" t="s">
        <v>60</v>
      </c>
      <c r="B57" s="105">
        <v>1105.78</v>
      </c>
      <c r="C57" s="105">
        <v>1290.08</v>
      </c>
      <c r="D57" s="105">
        <v>1474.37</v>
      </c>
      <c r="E57" s="105">
        <v>1658.67</v>
      </c>
      <c r="F57" s="106">
        <v>2027.2599999999998</v>
      </c>
      <c r="G57" s="106">
        <v>2395.85</v>
      </c>
      <c r="H57" s="106">
        <v>2764.45</v>
      </c>
      <c r="I57" s="106">
        <v>3317.34</v>
      </c>
      <c r="J57" s="5" t="s">
        <v>104</v>
      </c>
      <c r="L57" s="109">
        <v>16033.8</v>
      </c>
    </row>
    <row r="58" spans="1:12" ht="15.75">
      <c r="A58" s="32" t="s">
        <v>61</v>
      </c>
      <c r="B58" s="105">
        <v>1093.48</v>
      </c>
      <c r="C58" s="105">
        <v>1275.73</v>
      </c>
      <c r="D58" s="105">
        <v>1457.97</v>
      </c>
      <c r="E58" s="105">
        <v>1640.22</v>
      </c>
      <c r="F58" s="106">
        <v>2004.7099999999998</v>
      </c>
      <c r="G58" s="106">
        <v>2369.2000000000003</v>
      </c>
      <c r="H58" s="106">
        <v>2733.7</v>
      </c>
      <c r="I58" s="106">
        <v>3280.44</v>
      </c>
      <c r="J58" s="5" t="s">
        <v>76</v>
      </c>
      <c r="L58" s="109">
        <v>15855.450000000003</v>
      </c>
    </row>
    <row r="59" spans="1:14" s="8" customFormat="1" ht="15.75">
      <c r="A59" s="32" t="s">
        <v>62</v>
      </c>
      <c r="B59" s="105">
        <v>1111.96</v>
      </c>
      <c r="C59" s="105">
        <v>1297.29</v>
      </c>
      <c r="D59" s="105">
        <v>1482.61</v>
      </c>
      <c r="E59" s="105">
        <v>1667.9438702522873</v>
      </c>
      <c r="F59" s="106">
        <v>2038.5899999999997</v>
      </c>
      <c r="G59" s="106">
        <v>2409.2400000000002</v>
      </c>
      <c r="H59" s="106">
        <v>2779.9</v>
      </c>
      <c r="I59" s="106">
        <v>3335.88</v>
      </c>
      <c r="J59" s="5" t="s">
        <v>104</v>
      </c>
      <c r="L59" s="109">
        <v>16123.413870252287</v>
      </c>
      <c r="N59" s="110"/>
    </row>
    <row r="60" spans="1:12" ht="15.75">
      <c r="A60" s="32" t="s">
        <v>63</v>
      </c>
      <c r="B60" s="105">
        <v>1093.48</v>
      </c>
      <c r="C60" s="105">
        <v>1275.73</v>
      </c>
      <c r="D60" s="105">
        <v>1457.97</v>
      </c>
      <c r="E60" s="105">
        <v>1640.22</v>
      </c>
      <c r="F60" s="106">
        <v>2004.7099999999998</v>
      </c>
      <c r="G60" s="106">
        <v>2369.2000000000003</v>
      </c>
      <c r="H60" s="106">
        <v>2733.7</v>
      </c>
      <c r="I60" s="106">
        <v>3280.44</v>
      </c>
      <c r="J60" s="5" t="s">
        <v>76</v>
      </c>
      <c r="L60" s="109">
        <v>15855.450000000003</v>
      </c>
    </row>
    <row r="61" spans="1:12" ht="15.75">
      <c r="A61" s="32" t="s">
        <v>64</v>
      </c>
      <c r="B61" s="105">
        <v>1093.48</v>
      </c>
      <c r="C61" s="105">
        <v>1275.73</v>
      </c>
      <c r="D61" s="105">
        <v>1457.97</v>
      </c>
      <c r="E61" s="105">
        <v>1640.22</v>
      </c>
      <c r="F61" s="106">
        <v>2004.7099999999998</v>
      </c>
      <c r="G61" s="106">
        <v>2369.2000000000003</v>
      </c>
      <c r="H61" s="106">
        <v>2733.7</v>
      </c>
      <c r="I61" s="106">
        <v>3280.44</v>
      </c>
      <c r="J61" s="5" t="s">
        <v>76</v>
      </c>
      <c r="L61" s="109">
        <v>15855.460000000001</v>
      </c>
    </row>
    <row r="62" spans="1:12" ht="15.75">
      <c r="A62" s="32" t="s">
        <v>65</v>
      </c>
      <c r="B62" s="105">
        <v>1150.4499999999998</v>
      </c>
      <c r="C62" s="105">
        <v>1342.19</v>
      </c>
      <c r="D62" s="105">
        <v>1533.9299999999998</v>
      </c>
      <c r="E62" s="105">
        <v>1725.6719645489454</v>
      </c>
      <c r="F62" s="106">
        <v>2109.1499999999996</v>
      </c>
      <c r="G62" s="106">
        <v>2492.63</v>
      </c>
      <c r="H62" s="106">
        <v>2876.12</v>
      </c>
      <c r="I62" s="106">
        <v>3451.34</v>
      </c>
      <c r="J62" s="5" t="s">
        <v>104</v>
      </c>
      <c r="L62" s="109">
        <v>16681.481964548944</v>
      </c>
    </row>
    <row r="63" spans="1:12" ht="15.75">
      <c r="A63" s="32" t="s">
        <v>66</v>
      </c>
      <c r="B63" s="105">
        <v>1153.08</v>
      </c>
      <c r="C63" s="105">
        <v>1345.26</v>
      </c>
      <c r="D63" s="105">
        <v>1537.44</v>
      </c>
      <c r="E63" s="105">
        <v>1729.6205766565438</v>
      </c>
      <c r="F63" s="106">
        <v>2113.9799999999996</v>
      </c>
      <c r="G63" s="106">
        <v>2498.33</v>
      </c>
      <c r="H63" s="106">
        <v>2882.7</v>
      </c>
      <c r="I63" s="106">
        <v>3459.24</v>
      </c>
      <c r="J63" s="5" t="s">
        <v>104</v>
      </c>
      <c r="L63" s="109">
        <v>16719.650576656546</v>
      </c>
    </row>
    <row r="64" spans="1:12" ht="15.75">
      <c r="A64" s="32" t="s">
        <v>67</v>
      </c>
      <c r="B64" s="105">
        <v>1135.4699999999998</v>
      </c>
      <c r="C64" s="105">
        <v>1324.72</v>
      </c>
      <c r="D64" s="105">
        <v>1513.96</v>
      </c>
      <c r="E64" s="105">
        <v>1703.2106221821462</v>
      </c>
      <c r="F64" s="106">
        <v>2081.7</v>
      </c>
      <c r="G64" s="106">
        <v>2460.19</v>
      </c>
      <c r="H64" s="106">
        <v>2838.68</v>
      </c>
      <c r="I64" s="106">
        <v>3406.42</v>
      </c>
      <c r="J64" s="5" t="s">
        <v>104</v>
      </c>
      <c r="L64" s="109">
        <v>16464.350622182144</v>
      </c>
    </row>
    <row r="65" spans="1:12" ht="15.75">
      <c r="A65" s="32" t="s">
        <v>68</v>
      </c>
      <c r="B65" s="105">
        <v>1093.48</v>
      </c>
      <c r="C65" s="105">
        <v>1275.73</v>
      </c>
      <c r="D65" s="105">
        <v>1457.97</v>
      </c>
      <c r="E65" s="105">
        <v>1640.22</v>
      </c>
      <c r="F65" s="106">
        <v>2004.7099999999998</v>
      </c>
      <c r="G65" s="106">
        <v>2369.2000000000003</v>
      </c>
      <c r="H65" s="106">
        <v>2733.7</v>
      </c>
      <c r="I65" s="106">
        <v>3280.44</v>
      </c>
      <c r="J65" s="5" t="s">
        <v>76</v>
      </c>
      <c r="L65" s="109">
        <v>15855.450000000003</v>
      </c>
    </row>
    <row r="66" spans="1:12" ht="15.75">
      <c r="A66" s="32" t="s">
        <v>69</v>
      </c>
      <c r="B66" s="105">
        <v>1131.9299999999998</v>
      </c>
      <c r="C66" s="105">
        <v>1320.59</v>
      </c>
      <c r="D66" s="105">
        <v>1509.24</v>
      </c>
      <c r="E66" s="105">
        <v>1697.8992688026765</v>
      </c>
      <c r="F66" s="106">
        <v>2075.21</v>
      </c>
      <c r="G66" s="106">
        <v>2452.52</v>
      </c>
      <c r="H66" s="106">
        <v>2829.83</v>
      </c>
      <c r="I66" s="106">
        <v>3395.8</v>
      </c>
      <c r="J66" s="5" t="s">
        <v>104</v>
      </c>
      <c r="L66" s="109">
        <v>16413.019268802676</v>
      </c>
    </row>
    <row r="67" spans="1:12" ht="15.75">
      <c r="A67" s="32" t="s">
        <v>70</v>
      </c>
      <c r="B67" s="105">
        <v>1135.82</v>
      </c>
      <c r="C67" s="105">
        <v>1325.1299999999999</v>
      </c>
      <c r="D67" s="105">
        <v>1514.42</v>
      </c>
      <c r="E67" s="105">
        <v>1703.729339608766</v>
      </c>
      <c r="F67" s="106">
        <v>2082.33</v>
      </c>
      <c r="G67" s="106">
        <v>2460.94</v>
      </c>
      <c r="H67" s="106">
        <v>2839.55</v>
      </c>
      <c r="I67" s="106">
        <v>3407.46</v>
      </c>
      <c r="J67" s="5" t="s">
        <v>104</v>
      </c>
      <c r="L67" s="109">
        <v>16469.379339608764</v>
      </c>
    </row>
    <row r="68" spans="1:12" ht="15.75">
      <c r="A68" s="32" t="s">
        <v>71</v>
      </c>
      <c r="B68" s="105">
        <v>1093.48</v>
      </c>
      <c r="C68" s="105">
        <v>1275.73</v>
      </c>
      <c r="D68" s="105">
        <v>1457.97</v>
      </c>
      <c r="E68" s="105">
        <v>1640.22</v>
      </c>
      <c r="F68" s="106">
        <v>2004.7099999999998</v>
      </c>
      <c r="G68" s="106">
        <v>2369.2000000000003</v>
      </c>
      <c r="H68" s="106">
        <v>2733.7</v>
      </c>
      <c r="I68" s="106">
        <v>3280.44</v>
      </c>
      <c r="J68" s="5" t="s">
        <v>76</v>
      </c>
      <c r="L68" s="109">
        <v>15855.450000000003</v>
      </c>
    </row>
    <row r="69" spans="1:12" ht="15.75">
      <c r="A69" s="32" t="s">
        <v>72</v>
      </c>
      <c r="B69" s="105">
        <v>1093.48</v>
      </c>
      <c r="C69" s="105">
        <v>1275.73</v>
      </c>
      <c r="D69" s="105">
        <v>1457.97</v>
      </c>
      <c r="E69" s="105">
        <v>1640.22</v>
      </c>
      <c r="F69" s="106">
        <v>2004.7099999999998</v>
      </c>
      <c r="G69" s="106">
        <v>2369.2000000000003</v>
      </c>
      <c r="H69" s="106">
        <v>2733.7</v>
      </c>
      <c r="I69" s="106">
        <v>3280.44</v>
      </c>
      <c r="J69" s="5" t="s">
        <v>76</v>
      </c>
      <c r="L69" s="109">
        <v>15855.450000000003</v>
      </c>
    </row>
    <row r="70" spans="1:12" ht="15.75">
      <c r="A70" s="32" t="s">
        <v>73</v>
      </c>
      <c r="B70" s="105">
        <v>1106.29</v>
      </c>
      <c r="C70" s="105">
        <v>1290.6699999999998</v>
      </c>
      <c r="D70" s="105">
        <v>1475.05</v>
      </c>
      <c r="E70" s="105">
        <v>1659.4256637879093</v>
      </c>
      <c r="F70" s="106">
        <v>2028.1899999999998</v>
      </c>
      <c r="G70" s="106">
        <v>2396.9500000000003</v>
      </c>
      <c r="H70" s="106">
        <v>2765.72</v>
      </c>
      <c r="I70" s="106">
        <v>3318.86</v>
      </c>
      <c r="J70" s="5" t="s">
        <v>104</v>
      </c>
      <c r="L70" s="109">
        <v>16041.15566378791</v>
      </c>
    </row>
    <row r="71" spans="2:12" ht="15">
      <c r="B71" s="10"/>
      <c r="C71" s="10"/>
      <c r="D71" s="10"/>
      <c r="E71" s="10"/>
      <c r="F71" s="10"/>
      <c r="G71" s="10"/>
      <c r="H71" s="10"/>
      <c r="I71" s="10"/>
      <c r="L71" s="109">
        <v>0</v>
      </c>
    </row>
    <row r="72" spans="2:12" ht="15" hidden="1">
      <c r="B72" s="10">
        <v>72251.23999999999</v>
      </c>
      <c r="C72" s="10">
        <v>84293.34999999998</v>
      </c>
      <c r="D72" s="10">
        <v>96334.79000000001</v>
      </c>
      <c r="E72" s="10">
        <v>108376.88805927351</v>
      </c>
      <c r="F72" s="10">
        <v>132460.46000000008</v>
      </c>
      <c r="G72" s="10">
        <v>156543.98</v>
      </c>
      <c r="H72" s="10">
        <v>180628.14000000004</v>
      </c>
      <c r="I72" s="10">
        <v>216753.80000000002</v>
      </c>
      <c r="L72" s="109">
        <v>1047642.6480592736</v>
      </c>
    </row>
    <row r="73" spans="2:11" ht="15">
      <c r="B73" s="10"/>
      <c r="C73" s="10"/>
      <c r="D73" s="10"/>
      <c r="E73" s="10"/>
      <c r="F73" s="10"/>
      <c r="G73" s="10"/>
      <c r="H73" s="10"/>
      <c r="I73" s="10"/>
      <c r="J73" s="109"/>
      <c r="K73" s="109"/>
    </row>
    <row r="74" spans="2:9" ht="15">
      <c r="B74" s="10"/>
      <c r="C74" s="10"/>
      <c r="D74" s="10"/>
      <c r="E74" s="10"/>
      <c r="F74" s="10"/>
      <c r="G74" s="10"/>
      <c r="H74" s="10"/>
      <c r="I74" s="10"/>
    </row>
    <row r="75" spans="2:9" ht="15">
      <c r="B75" s="3"/>
      <c r="C75" s="3"/>
      <c r="D75" s="3"/>
      <c r="F75" s="3"/>
      <c r="G75" s="3"/>
      <c r="H75" s="3"/>
      <c r="I75" s="3"/>
    </row>
    <row r="76" ht="15">
      <c r="E76" s="3"/>
    </row>
    <row r="77" spans="1:5" ht="15">
      <c r="A77" s="23"/>
      <c r="E77" s="3"/>
    </row>
    <row r="78" spans="1:9" ht="15">
      <c r="A78" s="21"/>
      <c r="B78" s="24"/>
      <c r="C78" s="24"/>
      <c r="D78" s="24"/>
      <c r="E78" s="24"/>
      <c r="F78" s="24"/>
      <c r="G78" s="24"/>
      <c r="H78" s="24"/>
      <c r="I78" s="24"/>
    </row>
    <row r="79" spans="1:9" ht="15">
      <c r="A79" s="25"/>
      <c r="B79" s="26"/>
      <c r="C79" s="26"/>
      <c r="D79" s="26"/>
      <c r="E79" s="26"/>
      <c r="F79" s="26"/>
      <c r="G79" s="26"/>
      <c r="H79" s="26"/>
      <c r="I79" s="26"/>
    </row>
    <row r="80" spans="1:9" ht="15">
      <c r="A80" s="8"/>
      <c r="B80" s="8"/>
      <c r="C80" s="8"/>
      <c r="D80" s="8"/>
      <c r="E80" s="8"/>
      <c r="F80" s="8"/>
      <c r="G80" s="8"/>
      <c r="H80" s="8"/>
      <c r="I80" s="8"/>
    </row>
  </sheetData>
  <sheetProtection/>
  <autoFilter ref="A4:I70"/>
  <printOptions/>
  <pageMargins left="0.5511811023622047" right="0.5511811023622047" top="0.984251968503937" bottom="0.984251968503937" header="0.5118110236220472" footer="0.5118110236220472"/>
  <pageSetup fitToHeight="3" horizontalDpi="600" verticalDpi="600" orientation="landscape" paperSize="9" scale="95" r:id="rId1"/>
  <headerFooter alignWithMargins="0">
    <oddHeader>&amp;LCraven District Council&amp;R&amp;"Arial MT,Bold"APPENDIX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Richmondshire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Administrator</dc:creator>
  <cp:keywords/>
  <dc:description/>
  <cp:lastModifiedBy>David Carre</cp:lastModifiedBy>
  <cp:lastPrinted>2017-02-16T09:14:03Z</cp:lastPrinted>
  <dcterms:created xsi:type="dcterms:W3CDTF">2002-01-23T16:42:04Z</dcterms:created>
  <dcterms:modified xsi:type="dcterms:W3CDTF">2017-04-01T10:40:19Z</dcterms:modified>
  <cp:category/>
  <cp:version/>
  <cp:contentType/>
  <cp:contentStatus/>
</cp:coreProperties>
</file>